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Zajištění přístup..." sheetId="2" r:id="rId2"/>
    <sheet name="SO-02 - Údržbové práce v ..." sheetId="3" r:id="rId3"/>
    <sheet name="SO-03 - Oprava opevnění n..." sheetId="4" r:id="rId4"/>
    <sheet name="SO-04 - Sanace přelivné p..." sheetId="5" r:id="rId5"/>
    <sheet name="SO-05 - Sanace průsaku " sheetId="6" r:id="rId6"/>
    <sheet name="SO-06 - Vedlejší rozpočto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'SO-01 - Zajištění přístup...'!$C$83:$K$133</definedName>
    <definedName name="_xlnm.Print_Area" localSheetId="1">'SO-01 - Zajištění přístup...'!$C$4:$J$39,'SO-01 - Zajištění přístup...'!$C$45:$J$65,'SO-01 - Zajištění přístup...'!$C$71:$K$133</definedName>
    <definedName name="_xlnm.Print_Titles" localSheetId="1">'SO-01 - Zajištění přístup...'!$83:$83</definedName>
    <definedName name="_xlnm._FilterDatabase" localSheetId="2" hidden="1">'SO-02 - Údržbové práce v ...'!$C$87:$K$143</definedName>
    <definedName name="_xlnm.Print_Area" localSheetId="2">'SO-02 - Údržbové práce v ...'!$C$4:$J$39,'SO-02 - Údržbové práce v ...'!$C$45:$J$69,'SO-02 - Údržbové práce v ...'!$C$75:$K$143</definedName>
    <definedName name="_xlnm.Print_Titles" localSheetId="2">'SO-02 - Údržbové práce v ...'!$87:$87</definedName>
    <definedName name="_xlnm._FilterDatabase" localSheetId="3" hidden="1">'SO-03 - Oprava opevnění n...'!$C$86:$K$169</definedName>
    <definedName name="_xlnm.Print_Area" localSheetId="3">'SO-03 - Oprava opevnění n...'!$C$4:$J$39,'SO-03 - Oprava opevnění n...'!$C$45:$J$68,'SO-03 - Oprava opevnění n...'!$C$74:$K$169</definedName>
    <definedName name="_xlnm.Print_Titles" localSheetId="3">'SO-03 - Oprava opevnění n...'!$86:$86</definedName>
    <definedName name="_xlnm._FilterDatabase" localSheetId="4" hidden="1">'SO-04 - Sanace přelivné p...'!$C$83:$K$138</definedName>
    <definedName name="_xlnm.Print_Area" localSheetId="4">'SO-04 - Sanace přelivné p...'!$C$4:$J$39,'SO-04 - Sanace přelivné p...'!$C$45:$J$65,'SO-04 - Sanace přelivné p...'!$C$71:$K$138</definedName>
    <definedName name="_xlnm.Print_Titles" localSheetId="4">'SO-04 - Sanace přelivné p...'!$83:$83</definedName>
    <definedName name="_xlnm._FilterDatabase" localSheetId="5" hidden="1">'SO-05 - Sanace průsaku '!$C$90:$K$168</definedName>
    <definedName name="_xlnm.Print_Area" localSheetId="5">'SO-05 - Sanace průsaku '!$C$4:$J$39,'SO-05 - Sanace průsaku '!$C$45:$J$72,'SO-05 - Sanace průsaku '!$C$78:$K$168</definedName>
    <definedName name="_xlnm.Print_Titles" localSheetId="5">'SO-05 - Sanace průsaku '!$90:$90</definedName>
    <definedName name="_xlnm._FilterDatabase" localSheetId="6" hidden="1">'SO-06 - Vedlejší rozpočto...'!$C$89:$K$157</definedName>
    <definedName name="_xlnm.Print_Area" localSheetId="6">'SO-06 - Vedlejší rozpočto...'!$C$4:$J$39,'SO-06 - Vedlejší rozpočto...'!$C$45:$J$71,'SO-06 - Vedlejší rozpočto...'!$C$77:$K$157</definedName>
    <definedName name="_xlnm.Print_Titles" localSheetId="6">'SO-06 - Vedlejší rozpočto...'!$89:$89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T118"/>
  <c r="R119"/>
  <c r="R118"/>
  <c r="P119"/>
  <c r="P118"/>
  <c r="BI115"/>
  <c r="BH115"/>
  <c r="BG115"/>
  <c r="BF115"/>
  <c r="T115"/>
  <c r="T114"/>
  <c r="R115"/>
  <c r="R114"/>
  <c r="P115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6" r="J37"/>
  <c r="J36"/>
  <c i="1" r="AY59"/>
  <c i="6" r="J35"/>
  <c i="1" r="AX59"/>
  <c i="6"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BI126"/>
  <c r="BH126"/>
  <c r="BG126"/>
  <c r="BF126"/>
  <c r="T126"/>
  <c r="T125"/>
  <c r="R126"/>
  <c r="R125"/>
  <c r="P126"/>
  <c r="P125"/>
  <c r="BI122"/>
  <c r="BH122"/>
  <c r="BG122"/>
  <c r="BF122"/>
  <c r="T122"/>
  <c r="T121"/>
  <c r="R122"/>
  <c r="R121"/>
  <c r="P122"/>
  <c r="P121"/>
  <c r="BI119"/>
  <c r="BH119"/>
  <c r="BG119"/>
  <c r="BF119"/>
  <c r="T119"/>
  <c r="T118"/>
  <c r="R119"/>
  <c r="R118"/>
  <c r="P119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52"/>
  <c r="E7"/>
  <c r="E48"/>
  <c i="5" r="J37"/>
  <c r="J36"/>
  <c i="1" r="AY58"/>
  <c i="5" r="J35"/>
  <c i="1" r="AX58"/>
  <c i="5"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BI87"/>
  <c r="BH87"/>
  <c r="BG87"/>
  <c r="BF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4" r="J37"/>
  <c r="J36"/>
  <c i="1" r="AY57"/>
  <c i="4" r="J35"/>
  <c i="1" r="AX57"/>
  <c i="4"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3" r="J37"/>
  <c r="J36"/>
  <c i="1" r="AY56"/>
  <c i="3" r="J35"/>
  <c i="1" r="AX56"/>
  <c i="3" r="BI142"/>
  <c r="BH142"/>
  <c r="BG142"/>
  <c r="BF142"/>
  <c r="T142"/>
  <c r="T141"/>
  <c r="T140"/>
  <c r="R142"/>
  <c r="R141"/>
  <c r="R140"/>
  <c r="P142"/>
  <c r="P141"/>
  <c r="P140"/>
  <c r="BI138"/>
  <c r="BH138"/>
  <c r="BG138"/>
  <c r="BF138"/>
  <c r="T138"/>
  <c r="R138"/>
  <c r="P138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T120"/>
  <c r="R121"/>
  <c r="R120"/>
  <c r="P121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T108"/>
  <c r="R109"/>
  <c r="R108"/>
  <c r="P109"/>
  <c r="P108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2" r="J37"/>
  <c r="J36"/>
  <c i="1" r="AY55"/>
  <c i="2" r="J35"/>
  <c i="1" r="AX55"/>
  <c i="2"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" r="L50"/>
  <c r="AM50"/>
  <c r="AM49"/>
  <c r="L49"/>
  <c r="AM47"/>
  <c r="L47"/>
  <c r="L45"/>
  <c r="L44"/>
  <c i="2" r="BK132"/>
  <c r="J130"/>
  <c r="J127"/>
  <c r="BK123"/>
  <c r="BK118"/>
  <c r="J125"/>
  <c r="J123"/>
  <c r="BK120"/>
  <c r="J118"/>
  <c r="J115"/>
  <c r="BK109"/>
  <c r="J106"/>
  <c r="J100"/>
  <c r="J97"/>
  <c r="BK93"/>
  <c r="BK87"/>
  <c i="3" r="J138"/>
  <c r="BK126"/>
  <c r="BK95"/>
  <c r="BK138"/>
  <c r="J121"/>
  <c r="BK107"/>
  <c r="BK103"/>
  <c r="J95"/>
  <c i="4" r="BK166"/>
  <c r="BK153"/>
  <c r="J134"/>
  <c r="J115"/>
  <c r="BK102"/>
  <c r="J90"/>
  <c r="J159"/>
  <c r="BK139"/>
  <c r="J123"/>
  <c r="BK115"/>
  <c r="J102"/>
  <c r="BK90"/>
  <c i="5" r="J131"/>
  <c r="BK112"/>
  <c r="BK87"/>
  <c r="BK122"/>
  <c r="J107"/>
  <c r="J103"/>
  <c i="6" r="BK168"/>
  <c r="J156"/>
  <c r="BK148"/>
  <c r="BK139"/>
  <c r="J135"/>
  <c r="BK122"/>
  <c r="BK107"/>
  <c r="BK96"/>
  <c r="J161"/>
  <c r="J152"/>
  <c r="BK143"/>
  <c r="J139"/>
  <c r="BK130"/>
  <c r="BK112"/>
  <c r="BK101"/>
  <c r="J94"/>
  <c i="7" r="BK154"/>
  <c r="J142"/>
  <c r="J133"/>
  <c r="J124"/>
  <c r="BK110"/>
  <c r="BK103"/>
  <c r="BK94"/>
  <c r="BK152"/>
  <c r="J137"/>
  <c r="J131"/>
  <c r="BK115"/>
  <c r="J110"/>
  <c r="BK101"/>
  <c i="2" r="J112"/>
  <c r="BK103"/>
  <c r="BK100"/>
  <c r="J95"/>
  <c r="J90"/>
  <c i="3" r="J136"/>
  <c r="BK116"/>
  <c r="BK113"/>
  <c r="J107"/>
  <c r="BK101"/>
  <c r="BK93"/>
  <c r="BK136"/>
  <c r="BK118"/>
  <c r="J109"/>
  <c r="J103"/>
  <c r="J93"/>
  <c i="4" r="BK162"/>
  <c r="BK147"/>
  <c r="BK128"/>
  <c r="J112"/>
  <c r="BK99"/>
  <c r="BK168"/>
  <c r="J156"/>
  <c r="J144"/>
  <c r="J119"/>
  <c r="BK105"/>
  <c r="J96"/>
  <c i="5" r="BK128"/>
  <c r="BK119"/>
  <c r="J93"/>
  <c r="BK131"/>
  <c r="J119"/>
  <c r="BK103"/>
  <c r="BK93"/>
  <c i="6" r="J159"/>
  <c r="BK150"/>
  <c r="J141"/>
  <c r="J133"/>
  <c r="BK119"/>
  <c r="J109"/>
  <c r="BK98"/>
  <c r="BK165"/>
  <c r="BK154"/>
  <c r="BK145"/>
  <c r="BK137"/>
  <c r="J126"/>
  <c r="J119"/>
  <c r="BK104"/>
  <c i="7" r="J156"/>
  <c r="J150"/>
  <c r="J145"/>
  <c r="BK134"/>
  <c r="BK127"/>
  <c r="BK122"/>
  <c r="BK105"/>
  <c r="J97"/>
  <c r="J154"/>
  <c r="BK145"/>
  <c r="BK133"/>
  <c r="BK124"/>
  <c r="J112"/>
  <c r="J103"/>
  <c r="J94"/>
  <c i="2" r="J132"/>
  <c r="BK130"/>
  <c r="BK127"/>
  <c r="BK125"/>
  <c r="J120"/>
  <c i="1" r="AS54"/>
  <c i="2" r="BK115"/>
  <c r="BK112"/>
  <c r="J109"/>
  <c r="J103"/>
  <c r="BK95"/>
  <c r="BK90"/>
  <c i="3" r="BK131"/>
  <c r="J118"/>
  <c r="J99"/>
  <c r="J142"/>
  <c r="J131"/>
  <c r="J113"/>
  <c r="J101"/>
  <c r="J97"/>
  <c r="J91"/>
  <c i="4" r="BK159"/>
  <c r="BK144"/>
  <c r="BK123"/>
  <c r="BK108"/>
  <c r="BK96"/>
  <c r="J166"/>
  <c r="J153"/>
  <c r="BK134"/>
  <c r="J108"/>
  <c r="BK93"/>
  <c i="5" r="BK137"/>
  <c r="J122"/>
  <c r="BK107"/>
  <c r="J135"/>
  <c r="J128"/>
  <c r="J112"/>
  <c r="J98"/>
  <c r="J87"/>
  <c i="6" r="BK161"/>
  <c r="BK152"/>
  <c r="J143"/>
  <c r="J130"/>
  <c r="J116"/>
  <c r="J112"/>
  <c r="J101"/>
  <c r="J168"/>
  <c r="BK156"/>
  <c r="J148"/>
  <c r="BK135"/>
  <c r="J122"/>
  <c r="BK116"/>
  <c r="J107"/>
  <c r="J96"/>
  <c i="7" r="BK156"/>
  <c r="BK150"/>
  <c r="BK137"/>
  <c r="BK129"/>
  <c r="BK119"/>
  <c r="J107"/>
  <c r="BK99"/>
  <c r="BK142"/>
  <c r="J134"/>
  <c r="J127"/>
  <c r="J122"/>
  <c r="J105"/>
  <c r="BK97"/>
  <c i="2" r="BK106"/>
  <c r="BK97"/>
  <c r="J93"/>
  <c r="J87"/>
  <c i="3" r="BK142"/>
  <c r="BK121"/>
  <c r="BK109"/>
  <c r="J105"/>
  <c r="BK97"/>
  <c r="BK91"/>
  <c r="J126"/>
  <c r="J116"/>
  <c r="BK105"/>
  <c r="BK99"/>
  <c i="4" r="J168"/>
  <c r="BK156"/>
  <c r="J139"/>
  <c r="BK119"/>
  <c r="J105"/>
  <c r="J93"/>
  <c r="J162"/>
  <c r="J147"/>
  <c r="J128"/>
  <c r="BK112"/>
  <c r="J99"/>
  <c i="5" r="BK135"/>
  <c r="BK125"/>
  <c r="J110"/>
  <c r="J137"/>
  <c r="J125"/>
  <c r="BK110"/>
  <c r="BK98"/>
  <c i="6" r="J165"/>
  <c r="J154"/>
  <c r="J145"/>
  <c r="J137"/>
  <c r="BK126"/>
  <c r="BK114"/>
  <c r="J104"/>
  <c r="BK94"/>
  <c r="BK159"/>
  <c r="J150"/>
  <c r="BK141"/>
  <c r="BK133"/>
  <c r="J114"/>
  <c r="BK109"/>
  <c r="J98"/>
  <c i="7" r="J152"/>
  <c r="J147"/>
  <c r="BK140"/>
  <c r="BK131"/>
  <c r="J115"/>
  <c r="BK112"/>
  <c r="J101"/>
  <c r="BK147"/>
  <c r="J140"/>
  <c r="J129"/>
  <c r="J119"/>
  <c r="BK107"/>
  <c r="J99"/>
  <c i="2" l="1" r="P86"/>
  <c r="R86"/>
  <c r="BK117"/>
  <c r="J117"/>
  <c r="J62"/>
  <c r="R117"/>
  <c r="BK122"/>
  <c r="J122"/>
  <c r="J63"/>
  <c r="P122"/>
  <c r="BK129"/>
  <c r="J129"/>
  <c r="J64"/>
  <c i="3" r="P90"/>
  <c r="T90"/>
  <c r="P112"/>
  <c r="R112"/>
  <c r="BK125"/>
  <c r="J125"/>
  <c r="J65"/>
  <c r="R125"/>
  <c r="BK135"/>
  <c r="J135"/>
  <c r="J66"/>
  <c r="R135"/>
  <c i="4" r="P89"/>
  <c r="T89"/>
  <c r="P95"/>
  <c r="T95"/>
  <c r="P111"/>
  <c r="R111"/>
  <c r="BK118"/>
  <c r="J118"/>
  <c r="J64"/>
  <c r="T118"/>
  <c r="BK133"/>
  <c r="J133"/>
  <c r="J65"/>
  <c r="T133"/>
  <c r="P152"/>
  <c r="T152"/>
  <c r="P165"/>
  <c r="R165"/>
  <c i="5" r="BK92"/>
  <c r="J92"/>
  <c r="J62"/>
  <c r="T92"/>
  <c r="P118"/>
  <c r="T118"/>
  <c r="BK134"/>
  <c r="J134"/>
  <c r="J64"/>
  <c r="T134"/>
  <c i="6" r="P93"/>
  <c r="R93"/>
  <c r="P132"/>
  <c r="T132"/>
  <c r="P140"/>
  <c r="R140"/>
  <c r="P147"/>
  <c r="R147"/>
  <c r="BK158"/>
  <c r="J158"/>
  <c r="J69"/>
  <c r="R158"/>
  <c r="P164"/>
  <c r="P163"/>
  <c r="T164"/>
  <c r="T163"/>
  <c i="7" r="BK93"/>
  <c r="T93"/>
  <c r="R109"/>
  <c r="P121"/>
  <c r="T121"/>
  <c r="P126"/>
  <c r="T126"/>
  <c r="R139"/>
  <c i="2" r="BK86"/>
  <c r="J86"/>
  <c r="J61"/>
  <c r="T86"/>
  <c r="P117"/>
  <c r="T117"/>
  <c r="R122"/>
  <c r="T122"/>
  <c r="P129"/>
  <c r="R129"/>
  <c r="T129"/>
  <c i="3" r="BK90"/>
  <c r="J90"/>
  <c r="J61"/>
  <c r="R90"/>
  <c r="R89"/>
  <c r="R88"/>
  <c r="BK112"/>
  <c r="J112"/>
  <c r="J63"/>
  <c r="T112"/>
  <c r="P125"/>
  <c r="T125"/>
  <c r="P135"/>
  <c r="T135"/>
  <c i="4" r="BK89"/>
  <c r="J89"/>
  <c r="J61"/>
  <c r="R89"/>
  <c r="BK95"/>
  <c r="J95"/>
  <c r="J62"/>
  <c r="R95"/>
  <c r="BK111"/>
  <c r="J111"/>
  <c r="J63"/>
  <c r="T111"/>
  <c r="P118"/>
  <c r="R118"/>
  <c r="P133"/>
  <c r="R133"/>
  <c r="BK152"/>
  <c r="J152"/>
  <c r="J66"/>
  <c r="R152"/>
  <c r="BK165"/>
  <c r="J165"/>
  <c r="J67"/>
  <c r="T165"/>
  <c i="5" r="P92"/>
  <c r="R92"/>
  <c r="BK118"/>
  <c r="J118"/>
  <c r="J63"/>
  <c r="R118"/>
  <c r="P134"/>
  <c r="R134"/>
  <c i="6" r="BK93"/>
  <c r="J93"/>
  <c r="J61"/>
  <c r="T93"/>
  <c r="BK132"/>
  <c r="J132"/>
  <c r="J66"/>
  <c r="R132"/>
  <c r="BK140"/>
  <c r="J140"/>
  <c r="J67"/>
  <c r="T140"/>
  <c r="BK147"/>
  <c r="J147"/>
  <c r="J68"/>
  <c r="T147"/>
  <c r="P158"/>
  <c r="T158"/>
  <c r="BK164"/>
  <c r="J164"/>
  <c r="J71"/>
  <c r="R164"/>
  <c r="R163"/>
  <c i="7" r="P93"/>
  <c r="R93"/>
  <c r="BK109"/>
  <c r="J109"/>
  <c r="J63"/>
  <c r="P109"/>
  <c r="T109"/>
  <c r="BK121"/>
  <c r="J121"/>
  <c r="J66"/>
  <c r="R121"/>
  <c r="BK126"/>
  <c r="J126"/>
  <c r="J67"/>
  <c r="R126"/>
  <c r="BK139"/>
  <c r="J139"/>
  <c r="J69"/>
  <c r="P139"/>
  <c r="T139"/>
  <c i="3" r="BK141"/>
  <c r="J141"/>
  <c r="J68"/>
  <c i="5" r="BK86"/>
  <c r="J86"/>
  <c r="J61"/>
  <c i="6" r="BK118"/>
  <c r="J118"/>
  <c r="J62"/>
  <c r="BK121"/>
  <c r="J121"/>
  <c r="J63"/>
  <c r="BK125"/>
  <c r="J125"/>
  <c r="J64"/>
  <c i="7" r="BK114"/>
  <c r="J114"/>
  <c r="J64"/>
  <c r="BK118"/>
  <c r="J118"/>
  <c r="J65"/>
  <c i="3" r="BK108"/>
  <c r="J108"/>
  <c r="J62"/>
  <c r="BK120"/>
  <c r="J120"/>
  <c r="J64"/>
  <c i="6" r="BK129"/>
  <c r="J129"/>
  <c r="J65"/>
  <c i="7" r="BK136"/>
  <c r="J136"/>
  <c r="J68"/>
  <c r="BK155"/>
  <c r="J155"/>
  <c r="J70"/>
  <c r="E48"/>
  <c r="J52"/>
  <c r="BE97"/>
  <c r="BE107"/>
  <c r="BE115"/>
  <c r="BE119"/>
  <c r="BE122"/>
  <c r="BE127"/>
  <c r="BE131"/>
  <c r="BE133"/>
  <c r="BE134"/>
  <c r="BE137"/>
  <c r="BE140"/>
  <c r="BE142"/>
  <c r="BE145"/>
  <c r="BE147"/>
  <c r="BE150"/>
  <c r="F55"/>
  <c r="BE94"/>
  <c r="BE99"/>
  <c r="BE101"/>
  <c r="BE103"/>
  <c r="BE105"/>
  <c r="BE110"/>
  <c r="BE112"/>
  <c r="BE124"/>
  <c r="BE129"/>
  <c r="BE152"/>
  <c r="BE154"/>
  <c r="BE156"/>
  <c i="6" r="F55"/>
  <c r="E81"/>
  <c r="J85"/>
  <c r="BE96"/>
  <c r="BE98"/>
  <c r="BE104"/>
  <c r="BE107"/>
  <c r="BE109"/>
  <c r="BE112"/>
  <c r="BE116"/>
  <c r="BE122"/>
  <c r="BE130"/>
  <c r="BE133"/>
  <c r="BE135"/>
  <c r="BE137"/>
  <c r="BE141"/>
  <c r="BE143"/>
  <c r="BE145"/>
  <c r="BE152"/>
  <c r="BE165"/>
  <c r="BE168"/>
  <c r="BE94"/>
  <c r="BE101"/>
  <c r="BE114"/>
  <c r="BE119"/>
  <c r="BE126"/>
  <c r="BE139"/>
  <c r="BE148"/>
  <c r="BE150"/>
  <c r="BE154"/>
  <c r="BE156"/>
  <c r="BE159"/>
  <c r="BE161"/>
  <c i="5" r="F55"/>
  <c r="BE87"/>
  <c r="BE93"/>
  <c r="BE98"/>
  <c r="BE107"/>
  <c r="BE110"/>
  <c r="BE122"/>
  <c r="BE128"/>
  <c r="BE135"/>
  <c r="E48"/>
  <c r="J52"/>
  <c r="BE103"/>
  <c r="BE112"/>
  <c r="BE119"/>
  <c r="BE125"/>
  <c r="BE131"/>
  <c r="BE137"/>
  <c i="4" r="E48"/>
  <c r="F55"/>
  <c r="J81"/>
  <c r="BE90"/>
  <c r="BE96"/>
  <c r="BE102"/>
  <c r="BE105"/>
  <c r="BE115"/>
  <c r="BE134"/>
  <c r="BE147"/>
  <c r="BE162"/>
  <c r="BE93"/>
  <c r="BE99"/>
  <c r="BE108"/>
  <c r="BE112"/>
  <c r="BE119"/>
  <c r="BE123"/>
  <c r="BE128"/>
  <c r="BE139"/>
  <c r="BE144"/>
  <c r="BE153"/>
  <c r="BE156"/>
  <c r="BE159"/>
  <c r="BE166"/>
  <c r="BE168"/>
  <c i="3" r="E48"/>
  <c r="J52"/>
  <c r="F55"/>
  <c r="BE91"/>
  <c r="BE97"/>
  <c r="BE99"/>
  <c r="BE101"/>
  <c r="BE103"/>
  <c r="BE107"/>
  <c r="BE116"/>
  <c r="BE118"/>
  <c r="BE121"/>
  <c r="BE131"/>
  <c r="BE136"/>
  <c r="BE142"/>
  <c r="BE93"/>
  <c r="BE95"/>
  <c r="BE105"/>
  <c r="BE109"/>
  <c r="BE113"/>
  <c r="BE126"/>
  <c r="BE138"/>
  <c i="2" r="E48"/>
  <c r="J52"/>
  <c r="F55"/>
  <c r="BE87"/>
  <c r="BE90"/>
  <c r="BE93"/>
  <c r="BE95"/>
  <c r="BE97"/>
  <c r="BE100"/>
  <c r="BE103"/>
  <c r="BE106"/>
  <c r="BE109"/>
  <c r="BE112"/>
  <c r="BE115"/>
  <c r="BE120"/>
  <c r="BE123"/>
  <c r="BE118"/>
  <c r="BE125"/>
  <c r="BE127"/>
  <c r="BE130"/>
  <c r="BE132"/>
  <c r="F37"/>
  <c i="1" r="BD55"/>
  <c i="3" r="F37"/>
  <c i="1" r="BD56"/>
  <c i="4" r="J34"/>
  <c i="1" r="AW57"/>
  <c i="5" r="F35"/>
  <c i="1" r="BB58"/>
  <c i="6" r="F35"/>
  <c i="1" r="BB59"/>
  <c i="7" r="J34"/>
  <c i="1" r="AW60"/>
  <c i="2" r="F34"/>
  <c i="1" r="BA55"/>
  <c i="2" r="F36"/>
  <c i="1" r="BC55"/>
  <c i="3" r="F34"/>
  <c i="1" r="BA56"/>
  <c i="4" r="F37"/>
  <c i="1" r="BD57"/>
  <c i="5" r="J34"/>
  <c i="1" r="AW58"/>
  <c i="5" r="F37"/>
  <c i="1" r="BD58"/>
  <c i="7" r="F35"/>
  <c i="1" r="BB60"/>
  <c i="7" r="F36"/>
  <c i="1" r="BC60"/>
  <c i="2" r="F35"/>
  <c i="1" r="BB55"/>
  <c i="3" r="F36"/>
  <c i="1" r="BC56"/>
  <c i="4" r="F34"/>
  <c i="1" r="BA57"/>
  <c i="4" r="F36"/>
  <c i="1" r="BC57"/>
  <c i="5" r="F36"/>
  <c i="1" r="BC58"/>
  <c i="6" r="F36"/>
  <c i="1" r="BC59"/>
  <c i="6" r="J34"/>
  <c i="1" r="AW59"/>
  <c i="7" r="F37"/>
  <c i="1" r="BD60"/>
  <c i="2" r="J34"/>
  <c i="1" r="AW55"/>
  <c i="3" r="J34"/>
  <c i="1" r="AW56"/>
  <c i="3" r="F35"/>
  <c i="1" r="BB56"/>
  <c i="4" r="F35"/>
  <c i="1" r="BB57"/>
  <c i="5" r="F34"/>
  <c i="1" r="BA58"/>
  <c i="6" r="F34"/>
  <c i="1" r="BA59"/>
  <c i="6" r="F37"/>
  <c i="1" r="BD59"/>
  <c i="7" r="F34"/>
  <c i="1" r="BA60"/>
  <c i="5" l="1" r="R85"/>
  <c r="R84"/>
  <c r="T85"/>
  <c r="T84"/>
  <c r="P85"/>
  <c r="P84"/>
  <c i="1" r="AU58"/>
  <c i="7" r="P92"/>
  <c r="P91"/>
  <c r="P90"/>
  <c i="1" r="AU60"/>
  <c i="4" r="R88"/>
  <c r="R87"/>
  <c i="2" r="T85"/>
  <c r="T84"/>
  <c i="7" r="BK92"/>
  <c r="BK91"/>
  <c r="BK90"/>
  <c r="J90"/>
  <c r="J59"/>
  <c i="6" r="P92"/>
  <c r="P91"/>
  <c i="1" r="AU59"/>
  <c i="4" r="T88"/>
  <c r="T87"/>
  <c i="3" r="P89"/>
  <c r="P88"/>
  <c i="1" r="AU56"/>
  <c i="2" r="R85"/>
  <c r="R84"/>
  <c i="7" r="R92"/>
  <c r="R91"/>
  <c r="R90"/>
  <c i="6" r="T92"/>
  <c r="T91"/>
  <c i="7" r="T92"/>
  <c r="T91"/>
  <c r="T90"/>
  <c i="6" r="R92"/>
  <c r="R91"/>
  <c i="4" r="P88"/>
  <c r="P87"/>
  <c i="1" r="AU57"/>
  <c i="3" r="T89"/>
  <c r="T88"/>
  <c i="2" r="P85"/>
  <c r="P84"/>
  <c i="1" r="AU55"/>
  <c i="2" r="BK85"/>
  <c r="J85"/>
  <c r="J60"/>
  <c i="3" r="BK140"/>
  <c r="J140"/>
  <c r="J67"/>
  <c i="4" r="BK88"/>
  <c r="J88"/>
  <c r="J60"/>
  <c i="5" r="BK85"/>
  <c r="J85"/>
  <c r="J60"/>
  <c i="7" r="J93"/>
  <c r="J62"/>
  <c i="3" r="BK89"/>
  <c r="J89"/>
  <c r="J60"/>
  <c i="6" r="BK92"/>
  <c r="J92"/>
  <c r="J60"/>
  <c r="BK163"/>
  <c r="J163"/>
  <c r="J70"/>
  <c i="3" r="F33"/>
  <c i="1" r="AZ56"/>
  <c i="4" r="F33"/>
  <c i="1" r="AZ57"/>
  <c i="7" r="F33"/>
  <c i="1" r="AZ60"/>
  <c i="2" r="J33"/>
  <c i="1" r="AV55"/>
  <c r="AT55"/>
  <c i="5" r="F33"/>
  <c i="1" r="AZ58"/>
  <c i="6" r="J33"/>
  <c i="1" r="AV59"/>
  <c r="AT59"/>
  <c r="BB54"/>
  <c r="W31"/>
  <c r="BD54"/>
  <c r="W33"/>
  <c i="2" r="F33"/>
  <c i="1" r="AZ55"/>
  <c i="5" r="J33"/>
  <c i="1" r="AV58"/>
  <c r="AT58"/>
  <c i="6" r="F33"/>
  <c i="1" r="AZ59"/>
  <c i="7" r="J33"/>
  <c i="1" r="AV60"/>
  <c r="AT60"/>
  <c i="3" r="J33"/>
  <c i="1" r="AV56"/>
  <c r="AT56"/>
  <c i="4" r="J33"/>
  <c i="1" r="AV57"/>
  <c r="AT57"/>
  <c r="BC54"/>
  <c r="AY54"/>
  <c r="BA54"/>
  <c r="AW54"/>
  <c r="AK30"/>
  <c i="2" l="1" r="BK84"/>
  <c r="J84"/>
  <c r="J59"/>
  <c i="7" r="J91"/>
  <c r="J60"/>
  <c r="J92"/>
  <c r="J61"/>
  <c i="3" r="BK88"/>
  <c r="J88"/>
  <c i="4" r="BK87"/>
  <c r="J87"/>
  <c r="J59"/>
  <c i="5" r="BK84"/>
  <c r="J84"/>
  <c i="6" r="BK91"/>
  <c r="J91"/>
  <c r="J59"/>
  <c i="7" r="J30"/>
  <c i="1" r="AG60"/>
  <c i="5" r="J30"/>
  <c i="1" r="AG58"/>
  <c r="W32"/>
  <c i="3" r="J30"/>
  <c i="1" r="AG56"/>
  <c r="AZ54"/>
  <c r="AV54"/>
  <c r="AK29"/>
  <c r="AU54"/>
  <c r="AX54"/>
  <c r="W30"/>
  <c i="3" l="1" r="J39"/>
  <c i="7" r="J39"/>
  <c i="5" r="J39"/>
  <c i="3" r="J59"/>
  <c i="5" r="J59"/>
  <c i="1" r="AN58"/>
  <c r="AN60"/>
  <c r="AN56"/>
  <c i="4" r="J30"/>
  <c i="1" r="AG57"/>
  <c i="2" r="J30"/>
  <c i="1" r="AG55"/>
  <c r="W29"/>
  <c r="AT54"/>
  <c i="6" r="J30"/>
  <c i="1" r="AG59"/>
  <c i="2" l="1" r="J39"/>
  <c i="4" r="J39"/>
  <c i="6" r="J39"/>
  <c i="1" r="AN55"/>
  <c r="AN57"/>
  <c r="AN59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<sst xmlns="http://schemas.openxmlformats.org/spreadsheetml/2006/main">
  <si>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</si>
  <si>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</si>
  <si>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</si>
  <si>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</si>
  <si>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</si>
  <si>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{5ce81bde-5de2-43a3-92b6-3ed41ce7d1a9}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</si>
  <si>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</si>
  <si>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</si>
  <si>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</si>
  <si>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</si>
  <si>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</si>
  <si>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</si>
  <si>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</si>
  <si>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</si>
  <si>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3386-24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</si>
  <si>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</si>
  <si>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</si>
  <si>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Jez Zuberský - oprava jezu</t>
  </si>
  <si>
    <t>KSO:</t>
  </si>
  <si>
    <t/>
  </si>
  <si>
    <t>CC-CZ:</t>
  </si>
  <si>
    <t>Místo:</t>
  </si>
  <si>
    <t>Rožnov p.R.</t>
  </si>
  <si>
    <t>Datum:</t>
  </si>
  <si>
    <t>5. 3. 2025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</si>
  <si>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</si>
  <si>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</si>
  <si>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</si>
  <si>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</si>
  <si>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</si>
  <si>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</si>
  <si>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</si>
  <si>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</si>
  <si>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</si>
  <si>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</si>
  <si>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</si>
  <si>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</si>
  <si>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</si>
  <si>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</si>
  <si>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</si>
  <si>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</si>
  <si>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</si>
  <si>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</si>
  <si>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</si>
  <si>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</si>
  <si>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</si>
  <si>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</si>
  <si>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</si>
  <si>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</si>
  <si>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</si>
  <si>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</si>
  <si>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</si>
  <si>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</si>
  <si>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</si>
  <si>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</si>
  <si>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</si>
  <si>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</si>
  <si>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</si>
  <si>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</si>
  <si>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</si>
  <si>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</si>
  <si>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</si>
  <si>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</si>
  <si>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</si>
  <si>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</si>
  <si>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</si>
  <si>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</si>
  <si>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</si>
  <si>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</si>
  <si>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</si>
  <si>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</si>
  <si>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</si>
  <si>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</si>
  <si>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</si>
  <si>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</si>
  <si>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</si>
  <si>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</si>
  <si>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Zajištění přístupu ke stavbě</t>
  </si>
  <si>
    <t>STA</t>
  </si>
  <si>
    <t>1</t>
  </si>
  <si>
    <t>{9bf63cbc-a4e4-4415-b414-00a840eafc39}</t>
  </si>
  <si>
    <t>2</t>
  </si>
  <si>
    <t>SO-02</t>
  </si>
  <si>
    <t>Údržbové práce v korytě pod jezem</t>
  </si>
  <si>
    <t>{53052f53-5d6d-4ede-84b1-bfc8794b1bd5}</t>
  </si>
  <si>
    <t>SO-03</t>
  </si>
  <si>
    <t>Oprava opevnění na levém a pravém břehu</t>
  </si>
  <si>
    <t>{a61fabb8-f6c3-4b81-b000-94c5a5e736cf}</t>
  </si>
  <si>
    <t>SO-04</t>
  </si>
  <si>
    <t>Sanace přelivné plochy</t>
  </si>
  <si>
    <t>{18e29bca-2d7e-4c87-8f47-8596157c6616}</t>
  </si>
  <si>
    <t>SO-05</t>
  </si>
  <si>
    <t xml:space="preserve">Sanace průsaku </t>
  </si>
  <si>
    <t>{d7e6fda6-5ab9-4b9f-9ce5-53b4ba4274cf}</t>
  </si>
  <si>
    <t>SO-06</t>
  </si>
  <si>
    <t>Vedlejší rozpočtové náklady</t>
  </si>
  <si>
    <t>{84d88974-e2c7-4f4d-ab3b-ff5b0a93b479}</t>
  </si>
  <si>
    <t>KRYCÍ LIST SOUPISU PRACÍ</t>
  </si>
  <si>
    <t>Objekt:</t>
  </si>
  <si>
    <t>SO-01 - Zajištění přístupu ke stavbě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</si>
  <si>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</si>
  <si>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</si>
  <si>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</si>
  <si>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</si>
  <si>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</si>
  <si>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</si>
  <si>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</si>
  <si>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</si>
  <si>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</si>
  <si>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</si>
  <si>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</si>
  <si>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</si>
  <si>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</si>
  <si>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</si>
  <si>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</si>
  <si>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</si>
  <si>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</si>
  <si>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</si>
  <si>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</si>
  <si>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</si>
  <si>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</si>
  <si>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</si>
  <si>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</si>
  <si>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</si>
  <si>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</si>
  <si>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</si>
  <si>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</si>
  <si>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113151111</t>
  </si>
  <si>
    <t>Rozebírání zpevněných ploch s přemístěním na skládku na vzdálenost do 20 m nebo s naložením na dopravní prostředek ze silničních panelů</t>
  </si>
  <si>
    <t>m2</t>
  </si>
  <si>
    <t>CS ÚRS 2025 01</t>
  </si>
  <si>
    <t>4</t>
  </si>
  <si>
    <t>-1674003124</t>
  </si>
  <si>
    <t>Online PSC</t>
  </si>
  <si>
    <t>https://podminky.urs.cz/item/CS_URS_2025_01/113151111</t>
  </si>
  <si>
    <t>P</t>
  </si>
  <si>
    <t>Poznámka k položce:_x000d_
- včetně odvozu</t>
  </si>
  <si>
    <t>115001105</t>
  </si>
  <si>
    <t>Převedení vody potrubím průměru DN přes 300 do 600</t>
  </si>
  <si>
    <t>m</t>
  </si>
  <si>
    <t>1471260813</t>
  </si>
  <si>
    <t>https://podminky.urs.cz/item/CS_URS_2025_01/115001105</t>
  </si>
  <si>
    <t>VV</t>
  </si>
  <si>
    <t>6*5</t>
  </si>
  <si>
    <t>3</t>
  </si>
  <si>
    <t>115101202</t>
  </si>
  <si>
    <t>Čerpání vody na dopravní výšku do 10 m s uvažovaným průměrným přítokem přes 500 do 1 000 l/min</t>
  </si>
  <si>
    <t>hod</t>
  </si>
  <si>
    <t>-1279871899</t>
  </si>
  <si>
    <t>https://podminky.urs.cz/item/CS_URS_2025_01/115101202</t>
  </si>
  <si>
    <t>115101302</t>
  </si>
  <si>
    <t>Pohotovost záložní čerpací soupravy pro dopravní výšku do 10 m s uvažovaným průměrným přítokem přes 500 do 1 000 l/min</t>
  </si>
  <si>
    <t>den</t>
  </si>
  <si>
    <t>1270597723</t>
  </si>
  <si>
    <t>https://podminky.urs.cz/item/CS_URS_2025_01/115101302</t>
  </si>
  <si>
    <t>5</t>
  </si>
  <si>
    <t>122151103</t>
  </si>
  <si>
    <t>Odkopávky a prokopávky nezapažené strojně v hornině třídy těžitelnosti I skupiny 1 a 2 přes 50 do 100 m3</t>
  </si>
  <si>
    <t>m3</t>
  </si>
  <si>
    <t>874297814</t>
  </si>
  <si>
    <t>https://podminky.urs.cz/item/CS_URS_2025_01/122151103</t>
  </si>
  <si>
    <t xml:space="preserve">"zemní násypy  sjezdu pro přístup ke stavbě" 50*1,5</t>
  </si>
  <si>
    <t>6</t>
  </si>
  <si>
    <t>127751101</t>
  </si>
  <si>
    <t>Vykopávky pod vodou strojně na hloubku do 5 m pod projektem stanovenou hladinou vody v horninách třídy těžitelnosti I a II skupiny 1 až 4, průměrné tloušťky projektované vrstvy do 0,50 m do 1 000 m3</t>
  </si>
  <si>
    <t>-1058713007</t>
  </si>
  <si>
    <t>https://podminky.urs.cz/item/CS_URS_2025_01/127751101</t>
  </si>
  <si>
    <t>"zemní násypy hrázek pro přístup ke stavbě" 77*0,6+162+15*2+132*2</t>
  </si>
  <si>
    <t>7</t>
  </si>
  <si>
    <t>139911113</t>
  </si>
  <si>
    <t>Bourání konstrukcí v hloubených vykopávkách ručně s přemístěním suti na hromady na vzdálenost do 20 m nebo s naložením na dopravní prostředek ze zdiva kamenného, pro jakýkoliv druh kamene na maltu cementovou</t>
  </si>
  <si>
    <t>-395962639</t>
  </si>
  <si>
    <t>https://podminky.urs.cz/item/CS_URS_2025_01/139911113</t>
  </si>
  <si>
    <t>"prostupy pro převedení vody přes kamenný práh za vývarem" 2*0,5</t>
  </si>
  <si>
    <t>8</t>
  </si>
  <si>
    <t>155135111</t>
  </si>
  <si>
    <t>Dočasné hrazení z pytlů plněných pískem zřízení</t>
  </si>
  <si>
    <t>1503529273</t>
  </si>
  <si>
    <t>https://podminky.urs.cz/item/CS_URS_2025_01/155135111</t>
  </si>
  <si>
    <t>"jímkování přelivu jezu z návodní strany" 0,75*40</t>
  </si>
  <si>
    <t>9</t>
  </si>
  <si>
    <t>155135112</t>
  </si>
  <si>
    <t>Dočasné hrazení z pytlů plněných pískem odstranění</t>
  </si>
  <si>
    <t>-1767726913</t>
  </si>
  <si>
    <t>https://podminky.urs.cz/item/CS_URS_2025_01/155135112</t>
  </si>
  <si>
    <t>10</t>
  </si>
  <si>
    <t>171151112</t>
  </si>
  <si>
    <t>Uložení sypanin do násypů strojně s rozprostřením sypaniny ve vrstvách a s hrubým urovnáním zhutněných z hornin nesoudržných kamenitých</t>
  </si>
  <si>
    <t>122399936</t>
  </si>
  <si>
    <t>https://podminky.urs.cz/item/CS_URS_2025_01/171151112</t>
  </si>
  <si>
    <t>"zemní násypy hrázek, sjezdu pro přístup ke stavbě" 77*0,6+50*1,5+162+15*2+132*2</t>
  </si>
  <si>
    <t>11</t>
  </si>
  <si>
    <t>R001</t>
  </si>
  <si>
    <t>Zajištění zemního matariálu pro dočasné násypy</t>
  </si>
  <si>
    <t>1349361636</t>
  </si>
  <si>
    <t>Poznámka k položce:_x000d_
- včteně dovoz a odvozu_x000d_
- včetně likvodace podle platné legislativy</t>
  </si>
  <si>
    <t>Zakládání</t>
  </si>
  <si>
    <t>291211111</t>
  </si>
  <si>
    <t>Zřízení zpevněné plochy ze silničních panelů osazených do lože tl. 50 mm z kameniva</t>
  </si>
  <si>
    <t>1866682604</t>
  </si>
  <si>
    <t>https://podminky.urs.cz/item/CS_URS_2025_01/291211111</t>
  </si>
  <si>
    <t>13</t>
  </si>
  <si>
    <t>M</t>
  </si>
  <si>
    <t>59381009</t>
  </si>
  <si>
    <t>panel silniční 3,00x1,00x0,15m</t>
  </si>
  <si>
    <t>kus</t>
  </si>
  <si>
    <t>-1821361763</t>
  </si>
  <si>
    <t>Poznámka k položce:_x000d_
- opakované použití 5x_x000d_
- včetně dovozu a odvozu</t>
  </si>
  <si>
    <t>Svislé a kompletní konstrukce</t>
  </si>
  <si>
    <t>14</t>
  </si>
  <si>
    <t>348185121</t>
  </si>
  <si>
    <t>Zábradlí mostní ze dřeva měkkého hoblovaného výšky do 1,1 m, osová vzdálenost sloupků do 2 m dočasné s dvojmadlem výroba</t>
  </si>
  <si>
    <t>-526230478</t>
  </si>
  <si>
    <t>https://podminky.urs.cz/item/CS_URS_2025_01/348185121</t>
  </si>
  <si>
    <t>15</t>
  </si>
  <si>
    <t>348185131</t>
  </si>
  <si>
    <t>Zábradlí mostní ze dřeva měkkého hoblovaného výšky do 1,1 m, osová vzdálenost sloupků do 2 m dočasné s dvojmadlem montáž</t>
  </si>
  <si>
    <t>-1581080647</t>
  </si>
  <si>
    <t>https://podminky.urs.cz/item/CS_URS_2025_01/348185131</t>
  </si>
  <si>
    <t>16</t>
  </si>
  <si>
    <t>348185211</t>
  </si>
  <si>
    <t>Zábradlí mostní ze dřeva měkkého hoblovaného výšky do 1,1 m, osová vzdálenost sloupků do 2 m dočasné s dvojmadlem odstranění</t>
  </si>
  <si>
    <t>1806806849</t>
  </si>
  <si>
    <t>https://podminky.urs.cz/item/CS_URS_2025_01/348185211</t>
  </si>
  <si>
    <t>998</t>
  </si>
  <si>
    <t>Přesun hmot</t>
  </si>
  <si>
    <t>17</t>
  </si>
  <si>
    <t>998323011</t>
  </si>
  <si>
    <t>Přesun hmot pro jezy a stupně dopravní vzdálenost do 500 m</t>
  </si>
  <si>
    <t>t</t>
  </si>
  <si>
    <t>-318605406</t>
  </si>
  <si>
    <t>https://podminky.urs.cz/item/CS_URS_2025_01/998323011</t>
  </si>
  <si>
    <t>18</t>
  </si>
  <si>
    <t>998323091</t>
  </si>
  <si>
    <t>Přesun hmot pro jezy a stupně Příplatek k ceně za zvětšený přesun přes vymezenou dopravní vzdálenost do 1 000 m</t>
  </si>
  <si>
    <t>-558257833</t>
  </si>
  <si>
    <t>https://podminky.urs.cz/item/CS_URS_2025_01/998323091</t>
  </si>
  <si>
    <t>SO-02 - Údržbové práce v korytě pod jezem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</si>
  <si>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</si>
  <si>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</si>
  <si>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</si>
  <si>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>M - Práce a dodávky M</t>
  </si>
  <si>
    <t xml:space="preserve">    46-M - Zemní práce při extr.mont.pracích</t>
  </si>
  <si>
    <t>111203201</t>
  </si>
  <si>
    <t>Odstranění křovin a stromů s ponecháním kořenů průměru kmene do 100 mm, při jakémkoliv sklonu terénu mimo LTM, při celkové ploše do 1 000 m2</t>
  </si>
  <si>
    <t>-920470361</t>
  </si>
  <si>
    <t>https://podminky.urs.cz/item/CS_URS_2025_01/111203201</t>
  </si>
  <si>
    <t>112101101</t>
  </si>
  <si>
    <t>Odstranění stromů s odřezáním kmene a s odvětvením listnatých, průměru kmene přes 100 do 300 mm</t>
  </si>
  <si>
    <t>1390656200</t>
  </si>
  <si>
    <t>https://podminky.urs.cz/item/CS_URS_2025_01/112101101</t>
  </si>
  <si>
    <t>112251223</t>
  </si>
  <si>
    <t>Odstranění pařezu odfrézováním nebo odvrtáním hloubky přes 200 do 500 mm na svahu přes 1:2 do 1:1</t>
  </si>
  <si>
    <t>-1318898704</t>
  </si>
  <si>
    <t>https://podminky.urs.cz/item/CS_URS_2025_01/112251223</t>
  </si>
  <si>
    <t>162201401</t>
  </si>
  <si>
    <t>Vodorovné přemístění větví, kmenů nebo pařezů s naložením, složením a dopravou do 1000 m větví stromů listnatých, průměru kmene přes 100 do 300 mm</t>
  </si>
  <si>
    <t>-1863672984</t>
  </si>
  <si>
    <t>https://podminky.urs.cz/item/CS_URS_2025_01/162201401</t>
  </si>
  <si>
    <t>162201411</t>
  </si>
  <si>
    <t>Vodorovné přemístění větví, kmenů nebo pařezů s naložením, složením a dopravou do 1000 m kmenů stromů listnatých, průměru přes 100 do 300 mm</t>
  </si>
  <si>
    <t>457015580</t>
  </si>
  <si>
    <t>https://podminky.urs.cz/item/CS_URS_2025_01/162201411</t>
  </si>
  <si>
    <t>162301501</t>
  </si>
  <si>
    <t>Vodorovné přemístění smýcených křovin do průměru kmene 100 mm na vzdálenost do 5 000 m</t>
  </si>
  <si>
    <t>25169607</t>
  </si>
  <si>
    <t>https://podminky.urs.cz/item/CS_URS_2025_01/162301501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</si>
  <si>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</si>
  <si>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</si>
  <si>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567925574</t>
  </si>
  <si>
    <t>https://podminky.urs.cz/item/CS_URS_2025_01/162301931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</si>
  <si>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</si>
  <si>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</si>
  <si>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1060421978</t>
  </si>
  <si>
    <t>https://podminky.urs.cz/item/CS_URS_2025_01/162301951</t>
  </si>
  <si>
    <t>R002</t>
  </si>
  <si>
    <t>Rozhrnutí štěrkových lavic pod jezem</t>
  </si>
  <si>
    <t>kmpl</t>
  </si>
  <si>
    <t>1448961091</t>
  </si>
  <si>
    <t>326215212</t>
  </si>
  <si>
    <t>Zdivo hradících konstrukcí z lomového kamene štípaného nebo ručně vybíraného na maltu včetně spárování z pravidelných kamenů objemu 1 kusu kamene do 0,02 m3</t>
  </si>
  <si>
    <t>1414262235</t>
  </si>
  <si>
    <t>https://podminky.urs.cz/item/CS_URS_2025_01/326215212</t>
  </si>
  <si>
    <t>"zděný závěrečný práh" 1,5</t>
  </si>
  <si>
    <t>Vodorovné konstrukce</t>
  </si>
  <si>
    <t>462511370</t>
  </si>
  <si>
    <t>Zához z lomového kamene neupraveného záhozového bez proštěrkování z terénu, hmotnosti jednotlivých kamenů přes 200 do 500 kg</t>
  </si>
  <si>
    <t>-1038723596</t>
  </si>
  <si>
    <t>https://podminky.urs.cz/item/CS_URS_2025_01/462511370</t>
  </si>
  <si>
    <t>"koryto pod jezem" 200*0,8</t>
  </si>
  <si>
    <t>462519003</t>
  </si>
  <si>
    <t>Zához z lomového kamene neupraveného záhozového Příplatek k cenám za urovnání viditelných ploch záhozu z kamene, hmotnosti jednotlivých kamenů přes 200 do 500 kg</t>
  </si>
  <si>
    <t>339499615</t>
  </si>
  <si>
    <t>https://podminky.urs.cz/item/CS_URS_2025_01/462519003</t>
  </si>
  <si>
    <t>465511227</t>
  </si>
  <si>
    <t>Dlažba z lomového kamene lomařsky upraveného na sucho s vyklínováním kamenem, s vyplněním spár těženým kamenivem, drnem nebo ornicí s osetím, tl. kamene 250 mm</t>
  </si>
  <si>
    <t>55458009</t>
  </si>
  <si>
    <t>https://podminky.urs.cz/item/CS_URS_2025_01/465511227</t>
  </si>
  <si>
    <t>Úpravy povrchů, podlahy a osazování výplní</t>
  </si>
  <si>
    <t>628635512</t>
  </si>
  <si>
    <t>Vyplnění spár dosavadních konstrukcí zdiva cementovou maltou s vyčištěním spár hloubky do 70 mm, zdiva z lomového kamene s vyspárováním</t>
  </si>
  <si>
    <t>-325062389</t>
  </si>
  <si>
    <t>https://podminky.urs.cz/item/CS_URS_2025_01/628635512</t>
  </si>
  <si>
    <t>"zděný práh" 2*32,5</t>
  </si>
  <si>
    <t>Součet</t>
  </si>
  <si>
    <t>Ostatní konstrukce a práce, bourání</t>
  </si>
  <si>
    <t>938901101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</si>
  <si>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</si>
  <si>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-984920831</t>
  </si>
  <si>
    <t>https://podminky.urs.cz/item/CS_URS_2025_01/938901101</t>
  </si>
  <si>
    <t>"levý břeh" 150</t>
  </si>
  <si>
    <t>"pravý břeh" 650</t>
  </si>
  <si>
    <t>938903113</t>
  </si>
  <si>
    <t>Dokončovací práce na dosavadních konstrukcích vysekání spár s očištěním zdiva nebo dlažby, s naložením suti na dopravní prostředek nebo s odklizením na hromady do vzdálenosti 50 m při hloubce spáry do 70 mm ve zdivu z lomového kamene</t>
  </si>
  <si>
    <t>-74551100</t>
  </si>
  <si>
    <t>https://podminky.urs.cz/item/CS_URS_2025_01/938903113</t>
  </si>
  <si>
    <t>-1636720459</t>
  </si>
  <si>
    <t>-132335496</t>
  </si>
  <si>
    <t>Práce a dodávky M</t>
  </si>
  <si>
    <t>46-M</t>
  </si>
  <si>
    <t>Zemní práce při extr.mont.pracích</t>
  </si>
  <si>
    <t>19</t>
  </si>
  <si>
    <t>460030113</t>
  </si>
  <si>
    <t>Přípravné terénní práce kácení stromů včetně naseknutí stromu, odřezání a odvětvení, odtáhnutí stromu a větví do 50 m nebo naložení na dopravní prostředek listnatých, průměru kmene do 30 cm</t>
  </si>
  <si>
    <t>64</t>
  </si>
  <si>
    <t>30352300</t>
  </si>
  <si>
    <t>https://podminky.urs.cz/item/CS_URS_2025_01/460030113</t>
  </si>
  <si>
    <t>SO-03 - Oprava opevnění na levém a pravém břehu</t>
  </si>
  <si>
    <t xml:space="preserve">    997 - Doprava suti a vybouraných hmot</t>
  </si>
  <si>
    <t>114203103</t>
  </si>
  <si>
    <t>Rozebrání dlažeb nebo záhozů s naložením na dopravní prostředek dlažeb z lomového kamene nebo betonových tvárnic do cementové malty se spárami zalitými cementovou maltou</t>
  </si>
  <si>
    <t>-4232045</t>
  </si>
  <si>
    <t>https://podminky.urs.cz/item/CS_URS_2025_01/114203103</t>
  </si>
  <si>
    <t>"LB patka" 5*0,9*0,35</t>
  </si>
  <si>
    <t>114203202</t>
  </si>
  <si>
    <t>Očištění lomového kamene nebo betonových tvárnic získaných při rozebrání dlažeb, záhozů, rovnanin a soustřeďovacích staveb od malty</t>
  </si>
  <si>
    <t>-1551612549</t>
  </si>
  <si>
    <t>https://podminky.urs.cz/item/CS_URS_2025_01/114203202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</si>
  <si>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</si>
  <si>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</t>
  </si>
  <si>
    <t>-144851199</t>
  </si>
  <si>
    <t>https://podminky.urs.cz/item/CS_URS_2025_01/321213345</t>
  </si>
  <si>
    <t>"doplnění zdi na PB" 1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</si>
  <si>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</si>
  <si>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</si>
  <si>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161794359</t>
  </si>
  <si>
    <t>https://podminky.urs.cz/item/CS_URS_2025_01/321321116</t>
  </si>
  <si>
    <t>"patka na PB" 15*1*0,7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</si>
  <si>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</si>
  <si>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</si>
  <si>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-1154945222</t>
  </si>
  <si>
    <t>https://podminky.urs.cz/item/CS_URS_2025_01/321351010</t>
  </si>
  <si>
    <t>15*1+0,7*1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</si>
  <si>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</si>
  <si>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</si>
  <si>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-26693518</t>
  </si>
  <si>
    <t>https://podminky.urs.cz/item/CS_URS_2025_01/321352010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</si>
  <si>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</si>
  <si>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</si>
  <si>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-1930843086</t>
  </si>
  <si>
    <t>https://podminky.urs.cz/item/CS_URS_2025_01/321368211</t>
  </si>
  <si>
    <t>7,9*0,9*15,5*2/1000</t>
  </si>
  <si>
    <t>451317124</t>
  </si>
  <si>
    <t>Podklad pod dlažbu z betonu prostého pro prostředí s mrazovými cykly tř. C 30/37 tl. přes 200 do 250 mm</t>
  </si>
  <si>
    <t>1623430668</t>
  </si>
  <si>
    <t>https://podminky.urs.cz/item/CS_URS_2025_01/451317124</t>
  </si>
  <si>
    <t>5*1</t>
  </si>
  <si>
    <t>465513327</t>
  </si>
  <si>
    <t>Dlažba z lomového kamene lomařsky upraveného na cementovou maltu, s vyspárováním cementovou maltou, tl. kamene 300 mm</t>
  </si>
  <si>
    <t>572142896</t>
  </si>
  <si>
    <t>https://podminky.urs.cz/item/CS_URS_2025_01/465513327</t>
  </si>
  <si>
    <t>5*0,9</t>
  </si>
  <si>
    <t>-1615155249</t>
  </si>
  <si>
    <t>"levý břeh" 3*15*0,3</t>
  </si>
  <si>
    <t>629995101</t>
  </si>
  <si>
    <t>Očištění vnějších ploch tlakovou vodou omytím tlakovou vodou</t>
  </si>
  <si>
    <t>1802260759</t>
  </si>
  <si>
    <t>https://podminky.urs.cz/item/CS_URS_2025_01/629995101</t>
  </si>
  <si>
    <t>"pravý břeh" 95</t>
  </si>
  <si>
    <t>"levý břeh" 1,6*25+3*15</t>
  </si>
  <si>
    <t>636195111</t>
  </si>
  <si>
    <t>Vyplnění spár dosavadní dlažby na dně a ve svahu melioračních kanálů cementovou maltou, dlažby z lomového kamene</t>
  </si>
  <si>
    <t>400978766</t>
  </si>
  <si>
    <t>https://podminky.urs.cz/item/CS_URS_2025_01/636195111</t>
  </si>
  <si>
    <t>"levý břeh" 1,6*25*0,3</t>
  </si>
  <si>
    <t>"pravý břeh" 95*0,3</t>
  </si>
  <si>
    <t>-36401646</t>
  </si>
  <si>
    <t>938903111</t>
  </si>
  <si>
    <t>Dokončovací práce na dosavadních konstrukcích vysekání spár s očištěním zdiva nebo dlažby, s naložením suti na dopravní prostředek nebo s odklizením na hromady do vzdálenosti 50 m při hloubce spáry do 70 mm v dlažbě z lomového kamene</t>
  </si>
  <si>
    <t>-1603618781</t>
  </si>
  <si>
    <t>https://podminky.urs.cz/item/CS_URS_2025_01/938903111</t>
  </si>
  <si>
    <t>"30% levý břeh" 1,6*25*0,3</t>
  </si>
  <si>
    <t>"30% pravý břeh" 95*0,3</t>
  </si>
  <si>
    <t>-962244181</t>
  </si>
  <si>
    <t>"LB zeď 30%" 0,3*15*3</t>
  </si>
  <si>
    <t>468051121</t>
  </si>
  <si>
    <t>Bourání základu betonového</t>
  </si>
  <si>
    <t>705167924</t>
  </si>
  <si>
    <t>https://podminky.urs.cz/item/CS_URS_2025_01/468051121</t>
  </si>
  <si>
    <t>"podklad pod patkou na LB" 5*0,2*0,9</t>
  </si>
  <si>
    <t>"patka na PB" 15*0,7*1</t>
  </si>
  <si>
    <t>997</t>
  </si>
  <si>
    <t>Doprava suti a vybouraných hmot</t>
  </si>
  <si>
    <t>997002511</t>
  </si>
  <si>
    <t>Vodorovné přemístění suti a vybouraných hmot bez naložení, se složením a hrubým urovnáním na vzdálenost do 1 km</t>
  </si>
  <si>
    <t>1290080834</t>
  </si>
  <si>
    <t>https://podminky.urs.cz/item/CS_URS_2025_01/997002511</t>
  </si>
  <si>
    <t>26</t>
  </si>
  <si>
    <t>997002519</t>
  </si>
  <si>
    <t>Vodorovné přemístění suti a vybouraných hmot bez naložení, se složením a hrubým urovnáním Příplatek k ceně za každý další započatý 1 km přes 1 km</t>
  </si>
  <si>
    <t>-789994841</t>
  </si>
  <si>
    <t>https://podminky.urs.cz/item/CS_URS_2025_01/997002519</t>
  </si>
  <si>
    <t>26*20</t>
  </si>
  <si>
    <t>997002611</t>
  </si>
  <si>
    <t>Nakládání suti a vybouraných hmot na dopravní prostředek pro vodorovné přemístění</t>
  </si>
  <si>
    <t>354155353</t>
  </si>
  <si>
    <t>https://podminky.urs.cz/item/CS_URS_2025_01/997002611</t>
  </si>
  <si>
    <t>20</t>
  </si>
  <si>
    <t>997013861</t>
  </si>
  <si>
    <t>Poplatek za uložení stavebního odpadu na recyklační skládce (skládkovné) z prostého betonu zatříděného do Katalogu odpadů pod kódem 17 01 01</t>
  </si>
  <si>
    <t>-393069063</t>
  </si>
  <si>
    <t>https://podminky.urs.cz/item/CS_URS_2025_01/997013861</t>
  </si>
  <si>
    <t>-1205516586</t>
  </si>
  <si>
    <t>22</t>
  </si>
  <si>
    <t>-167572314</t>
  </si>
  <si>
    <t>SO-04 - Sanace přelivné plochy</t>
  </si>
  <si>
    <t>-1543522615</t>
  </si>
  <si>
    <t>"šikmá plocha" 195</t>
  </si>
  <si>
    <t>"svislá část" 1,4*40</t>
  </si>
  <si>
    <t>985112113</t>
  </si>
  <si>
    <t>Odsekání degradovaného betonu stěn, tloušťky přes 30 do 50 mm</t>
  </si>
  <si>
    <t>493711837</t>
  </si>
  <si>
    <t>https://podminky.urs.cz/item/CS_URS_2025_01/985112113</t>
  </si>
  <si>
    <t>985311116</t>
  </si>
  <si>
    <t>Reprofilace betonu sanačními maltami na cementové bázi ručně stěn, tloušťky přes 50 do 60 mm</t>
  </si>
  <si>
    <t>1992066037</t>
  </si>
  <si>
    <t>https://podminky.urs.cz/item/CS_URS_2025_01/985311116</t>
  </si>
  <si>
    <t>985311120</t>
  </si>
  <si>
    <t>Reprofilace betonu sanačními maltami na cementové bázi ručně stěn, tloušťky přes 90 do 100 mm</t>
  </si>
  <si>
    <t>1671721606</t>
  </si>
  <si>
    <t>https://podminky.urs.cz/item/CS_URS_2025_01/985311120</t>
  </si>
  <si>
    <t>Poznámka k položce:_x000d_
Vysocepevnostní opravná malta s vlákny, polymerem modifikovaná pro aplikace s větší tloušťkou.</t>
  </si>
  <si>
    <t>"hlubší porušení betonu" 2</t>
  </si>
  <si>
    <t>985331211</t>
  </si>
  <si>
    <t>Dodatečné vlepování betonářské výztuže včetně vyvrtání a vyčištění otvoru tyxotropní chemickou maltou průměr výztuže 6 mm</t>
  </si>
  <si>
    <t>1344492362</t>
  </si>
  <si>
    <t>https://podminky.urs.cz/item/CS_URS_2025_01/985331211</t>
  </si>
  <si>
    <t>"hloubka vývrtu 120 mm, ps/m2" (9*195+1,4*40*9)*0,12</t>
  </si>
  <si>
    <t>R21011</t>
  </si>
  <si>
    <t>helikální výztuž do betonu D 6 mm</t>
  </si>
  <si>
    <t>-1180911475</t>
  </si>
  <si>
    <t>(195+1,4*40)*9*0,25</t>
  </si>
  <si>
    <t>985562511</t>
  </si>
  <si>
    <t>Výztuž sanační malty z bazaltové výztuže velikosti ok 50/50 mm jednovrstvých stěn, půměr drátu 2,2 mm</t>
  </si>
  <si>
    <t>1165931873</t>
  </si>
  <si>
    <t>https://podminky.urs.cz/item/CS_URS_2025_01/985562511</t>
  </si>
  <si>
    <t>251*1,1 "Přepočtené koeficientem množství</t>
  </si>
  <si>
    <t>689349386</t>
  </si>
  <si>
    <t>0,03*(1,4*40+195)*2,2</t>
  </si>
  <si>
    <t>1040339491</t>
  </si>
  <si>
    <t>-1854497323</t>
  </si>
  <si>
    <t>1635102334</t>
  </si>
  <si>
    <t>997221131</t>
  </si>
  <si>
    <t>Vodorovná doprava vybouraných hmot nošením s naložením a se složením na vzdálenost do 50 m</t>
  </si>
  <si>
    <t>-1341546038</t>
  </si>
  <si>
    <t>https://podminky.urs.cz/item/CS_URS_2025_01/997221131</t>
  </si>
  <si>
    <t>1468789666</t>
  </si>
  <si>
    <t>-846025266</t>
  </si>
  <si>
    <t xml:space="preserve">SO-05 - Sanace průsaku </t>
  </si>
  <si>
    <t xml:space="preserve">    8 - Vedení trubní dálková a přípojná</t>
  </si>
  <si>
    <t xml:space="preserve">    23-M - Montáže potrubí</t>
  </si>
  <si>
    <t>111301111</t>
  </si>
  <si>
    <t>Sejmutí drnu tl. do 100 mm, v jakékoliv ploše</t>
  </si>
  <si>
    <t>205154048</t>
  </si>
  <si>
    <t>https://podminky.urs.cz/item/CS_URS_2025_01/111301111</t>
  </si>
  <si>
    <t>1242892249</t>
  </si>
  <si>
    <t>122251103</t>
  </si>
  <si>
    <t>Odkopávky a prokopávky nezapažené strojně v hornině třídy těžitelnosti I skupiny 3 přes 50 do 100 m3</t>
  </si>
  <si>
    <t>-1341975570</t>
  </si>
  <si>
    <t>https://podminky.urs.cz/item/CS_URS_2025_01/122251103</t>
  </si>
  <si>
    <t>3,65*19,5</t>
  </si>
  <si>
    <t>129911113</t>
  </si>
  <si>
    <t>Bourání konstrukcí v odkopávkách a prokopávkách ručně s přemístěním suti na hromady na vzdálenost do 20 m nebo s naložením na dopravní prostředek ze zdiva kamenného, pro jakýkoliv druh kamene na maltu cementovou</t>
  </si>
  <si>
    <t>1686671298</t>
  </si>
  <si>
    <t>https://podminky.urs.cz/item/CS_URS_2025_01/129911113</t>
  </si>
  <si>
    <t>4*1*0,4</t>
  </si>
  <si>
    <t>151101401</t>
  </si>
  <si>
    <t>Zřízení vzepření zapažených stěn výkopů s potřebným přepažováním při pažení příložném, hloubky do 4 m</t>
  </si>
  <si>
    <t>1178051526</t>
  </si>
  <si>
    <t>https://podminky.urs.cz/item/CS_URS_2025_01/151101401</t>
  </si>
  <si>
    <t>19,5*4</t>
  </si>
  <si>
    <t>151101411</t>
  </si>
  <si>
    <t>Odstranění vzepření stěn výkopů s uložením materiálu na vzdálenost do 3 m od kraje výkopu při pažení příložném, hloubky do 4 m</t>
  </si>
  <si>
    <t>-247498097</t>
  </si>
  <si>
    <t>https://podminky.urs.cz/item/CS_URS_2025_01/151101411</t>
  </si>
  <si>
    <t>174151101</t>
  </si>
  <si>
    <t>Zásyp sypaninou z jakékoliv horniny strojně s uložením výkopku ve vrstvách se zhutněním jam, šachet, rýh nebo kolem objektů v těchto vykopávkách</t>
  </si>
  <si>
    <t>1203778666</t>
  </si>
  <si>
    <t>https://podminky.urs.cz/item/CS_URS_2025_01/174151101</t>
  </si>
  <si>
    <t>181311103</t>
  </si>
  <si>
    <t>Rozprostření a urovnání ornice v rovině nebo ve svahu sklonu do 1:5 ručně při souvislé ploše, tl. vrstvy do 200 mm</t>
  </si>
  <si>
    <t>805839854</t>
  </si>
  <si>
    <t>https://podminky.urs.cz/item/CS_URS_2025_01/181311103</t>
  </si>
  <si>
    <t>181411131</t>
  </si>
  <si>
    <t>Založení trávníku na půdě předem připravené plochy do 1000 m2 výsevem včetně utažení parkového v rovině nebo na svahu do 1:5</t>
  </si>
  <si>
    <t>-1489855053</t>
  </si>
  <si>
    <t>https://podminky.urs.cz/item/CS_URS_2025_01/181411131</t>
  </si>
  <si>
    <t>00572410</t>
  </si>
  <si>
    <t>osivo směs travní parková</t>
  </si>
  <si>
    <t>kg</t>
  </si>
  <si>
    <t>-571528724</t>
  </si>
  <si>
    <t>175*0,025 "Přepočtené koeficientem množství</t>
  </si>
  <si>
    <t>211531111</t>
  </si>
  <si>
    <t>Výplň kamenivem do rýh odvodňovacích žeber nebo trativodů bez zhutnění, s úpravou povrchu výplně kamenivem hrubým drceným frakce 16 až 63 mm</t>
  </si>
  <si>
    <t>956763724</t>
  </si>
  <si>
    <t>0,83*19,5</t>
  </si>
  <si>
    <t>321213114</t>
  </si>
  <si>
    <t>Zdivo nadzákladové z lomového kamene vodních staveb přehrad, jezů a plavebních komor, spodní stavby vodních elektráren, odběrných věží a výpustných zařízení, opěrných zdí, šachet, šachtic a ostatních konstrukcí výplňové z lomového kamene tříděného na maltu cementovou MC 25</t>
  </si>
  <si>
    <t>1355066692</t>
  </si>
  <si>
    <t>https://podminky.urs.cz/item/CS_URS_2025_01/321213114</t>
  </si>
  <si>
    <t>Poznámka k položce:_x000d_
- bez dodávky kamene</t>
  </si>
  <si>
    <t>457541111</t>
  </si>
  <si>
    <t>Filtrační vrstvy jakékoliv tloušťky a sklonu ze štěrkodrti bez zhutnění, frakce od 0-22 do 0-63 mm</t>
  </si>
  <si>
    <t>-856832205</t>
  </si>
  <si>
    <t>https://podminky.urs.cz/item/CS_URS_2025_01/457541111</t>
  </si>
  <si>
    <t>0,17*19,5</t>
  </si>
  <si>
    <t>-833406233</t>
  </si>
  <si>
    <t>Vedení trubní dálková a přípojná</t>
  </si>
  <si>
    <t>871228111</t>
  </si>
  <si>
    <t>Kladení drenážního potrubí z plastických hmot do připravené rýhy z tvrdého PVC, průměru přes 90 do 150 mm</t>
  </si>
  <si>
    <t>2017174760</t>
  </si>
  <si>
    <t>https://podminky.urs.cz/item/CS_URS_2025_01/871228111</t>
  </si>
  <si>
    <t>18615208</t>
  </si>
  <si>
    <t>trubka drenážní korugovaná PP SN 8 perforace 220° pro liniové stavby DN 150</t>
  </si>
  <si>
    <t>-311433943</t>
  </si>
  <si>
    <t>19*1,01 "Přepočtené koeficientem množství</t>
  </si>
  <si>
    <t>877260310</t>
  </si>
  <si>
    <t>Montáž tvarovek na kanalizačním plastovém potrubí z PP nebo PVC-U hladkého plnostěnného kolen, víček nebo hrdlových uzávěrů DN 100</t>
  </si>
  <si>
    <t>741842576</t>
  </si>
  <si>
    <t>https://podminky.urs.cz/item/CS_URS_2025_01/877260310</t>
  </si>
  <si>
    <t>28611874</t>
  </si>
  <si>
    <t>koleno kanalizační PP KG SN10 110x45°</t>
  </si>
  <si>
    <t>-138125332</t>
  </si>
  <si>
    <t>971028481</t>
  </si>
  <si>
    <t>Vybourání otvorů ve zdivu základovém nebo nadzákladovém kamenném, smíšeném smíšeném, plochy do 0,25 m2, tl. do 900 mm</t>
  </si>
  <si>
    <t>292776585</t>
  </si>
  <si>
    <t>https://podminky.urs.cz/item/CS_URS_2025_01/971028481</t>
  </si>
  <si>
    <t>975011251</t>
  </si>
  <si>
    <t>Podpěrné dřevení při podezdívání základového zdiva při výšce vyzdívky do 2 m, při tl. zdiva 450 mm a délce podchycení přes 3 do 5 m</t>
  </si>
  <si>
    <t>1428526955</t>
  </si>
  <si>
    <t>https://podminky.urs.cz/item/CS_URS_2025_01/975011251</t>
  </si>
  <si>
    <t>985422633</t>
  </si>
  <si>
    <t>Injektáž trhlin v betonových nebo železobetonových konstrukcích nízkotlaká do 0,6 MP s injektážními jehlami lepenými na povrch konstrukce polyuretanovou injektážní hmotou šířka trhlin přes 1 do 2 mm tloušťka konstrukce přes 200 do 300 mm</t>
  </si>
  <si>
    <t>746802084</t>
  </si>
  <si>
    <t>https://podminky.urs.cz/item/CS_URS_2025_01/985422633</t>
  </si>
  <si>
    <t>-433032370</t>
  </si>
  <si>
    <t>23</t>
  </si>
  <si>
    <t>-536739001</t>
  </si>
  <si>
    <t>24</t>
  </si>
  <si>
    <t>-72606632</t>
  </si>
  <si>
    <t>25</t>
  </si>
  <si>
    <t>496170688</t>
  </si>
  <si>
    <t>-779235471</t>
  </si>
  <si>
    <t>27</t>
  </si>
  <si>
    <t>-1959250577</t>
  </si>
  <si>
    <t>28</t>
  </si>
  <si>
    <t>548487040</t>
  </si>
  <si>
    <t>23-M</t>
  </si>
  <si>
    <t>Montáže potrubí</t>
  </si>
  <si>
    <t>29</t>
  </si>
  <si>
    <t>230140055</t>
  </si>
  <si>
    <t>Montáž trubek Ø 108 mm, tl. 4 mm</t>
  </si>
  <si>
    <t>1778499282</t>
  </si>
  <si>
    <t>https://podminky.urs.cz/item/CS_URS_2025_01/230140055</t>
  </si>
  <si>
    <t>Poznámka k položce:_x000d_
- včetně trubky DN100</t>
  </si>
  <si>
    <t>30</t>
  </si>
  <si>
    <t>14011076</t>
  </si>
  <si>
    <t>trubka ocelová bezešvá hladká jakost 11 353 108x4,0mm</t>
  </si>
  <si>
    <t>256</t>
  </si>
  <si>
    <t>-97660348</t>
  </si>
  <si>
    <t>SO-06 - Vedlejší rozpočtové náklady</t>
  </si>
  <si>
    <t>VRN - Vedlejší rozpočtové náklady</t>
  </si>
  <si>
    <t xml:space="preserve">    HSV - Práce a dodávky HSV</t>
  </si>
  <si>
    <t xml:space="preserve">      1 - Zemní práce</t>
  </si>
  <si>
    <t xml:space="preserve">      2 - Zakládání</t>
  </si>
  <si>
    <t xml:space="preserve">      5 - Komunikace pozemní</t>
  </si>
  <si>
    <t xml:space="preserve">      9 - Ostatní konstrukce a práce, bourání</t>
  </si>
  <si>
    <t xml:space="preserve">      998 - Přesun hmot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</si>
  <si>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</si>
  <si>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</si>
  <si>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</si>
  <si>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</si>
  <si>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VRN</t>
  </si>
  <si>
    <t>111151131</t>
  </si>
  <si>
    <t>Pokosení trávníku při souvislé ploše do 1000 m2 lučního v rovině nebo svahu do 1:5</t>
  </si>
  <si>
    <t>-207483548</t>
  </si>
  <si>
    <t>https://podminky.urs.cz/item/CS_URS_2025_01/111151131</t>
  </si>
  <si>
    <t>2*400</t>
  </si>
  <si>
    <t>113311171</t>
  </si>
  <si>
    <t>Odstranění geosyntetik s uložením na vzdálenost do 20 m nebo naložením na dopravní prostředek geotextilie</t>
  </si>
  <si>
    <t>-1149914221</t>
  </si>
  <si>
    <t>https://podminky.urs.cz/item/CS_URS_2025_01/113311171</t>
  </si>
  <si>
    <t>181411121</t>
  </si>
  <si>
    <t>Založení trávníku na půdě předem připravené plochy do 1000 m2 výsevem včetně utažení lučního v rovině nebo na svahu do 1:5</t>
  </si>
  <si>
    <t>-1004424541</t>
  </si>
  <si>
    <t>https://podminky.urs.cz/item/CS_URS_2025_01/181411121</t>
  </si>
  <si>
    <t>00572472</t>
  </si>
  <si>
    <t>osivo směs travní krajinná-rovinná</t>
  </si>
  <si>
    <t>-717719308</t>
  </si>
  <si>
    <t>400*0,025 "Přepočtené koeficientem množství</t>
  </si>
  <si>
    <t>183403114</t>
  </si>
  <si>
    <t>Obdělání půdy kultivátorováním v rovině nebo na svahu do 1:5</t>
  </si>
  <si>
    <t>-2097808802</t>
  </si>
  <si>
    <t>https://podminky.urs.cz/item/CS_URS_2025_01/183403114</t>
  </si>
  <si>
    <t>184818231</t>
  </si>
  <si>
    <t>Ochrana kmene bedněním před poškozením stavebním provozem zřízení včetně odstranění výšky bednění do 2 m průměru kmene do 300 mm</t>
  </si>
  <si>
    <t>1393428527</t>
  </si>
  <si>
    <t>https://podminky.urs.cz/item/CS_URS_2025_01/184818231</t>
  </si>
  <si>
    <t>184818234</t>
  </si>
  <si>
    <t>Ochrana kmene bedněním před poškozením stavebním provozem zřízení včetně odstranění výšky bednění do 2 m průměru kmene přes 700 do 900 mm</t>
  </si>
  <si>
    <t>-670119186</t>
  </si>
  <si>
    <t>https://podminky.urs.cz/item/CS_URS_2025_01/184818234</t>
  </si>
  <si>
    <t>213141113</t>
  </si>
  <si>
    <t>Zřízení vrstvy z geotextilie filtrační, separační, odvodňovací, ochranné, výztužné nebo protierozní v rovině nebo ve sklonu do 1:5, šířky přes 6 do 8,5 m</t>
  </si>
  <si>
    <t>-1772100206</t>
  </si>
  <si>
    <t>https://podminky.urs.cz/item/CS_URS_2025_01/213141113</t>
  </si>
  <si>
    <t>69311089</t>
  </si>
  <si>
    <t>geotextilie netkaná separační, ochranná, filtrační, drenážní PES 600g/m2</t>
  </si>
  <si>
    <t>880374575</t>
  </si>
  <si>
    <t>400*1,1845 "Přepočtené koeficientem množství</t>
  </si>
  <si>
    <t>Komunikace pozemní</t>
  </si>
  <si>
    <t>572241112</t>
  </si>
  <si>
    <t>Vyspravení výtluků materiálem na bázi asfaltu s řezáním, vysekáním, očištěním, zaplněním směsí a zhutněním asfaltovým betonem ACO (AB) při vyspravované ploše na 1 km komunikace do 10 % tl. přes 40 do 60 mm</t>
  </si>
  <si>
    <t>1632830210</t>
  </si>
  <si>
    <t>https://podminky.urs.cz/item/CS_URS_2025_01/572241112</t>
  </si>
  <si>
    <t>Poznámka k položce:_x000d_
Oprava závad vzniklých během stavby. Za koordinace s vlastníkem komunikací.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</si>
  <si>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</si>
  <si>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</si>
  <si>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1076198189</t>
  </si>
  <si>
    <t>https://podminky.urs.cz/item/CS_URS_2025_01/938909331</t>
  </si>
  <si>
    <t>-2054515415</t>
  </si>
  <si>
    <t>206355097</t>
  </si>
  <si>
    <t>VRN1</t>
  </si>
  <si>
    <t>Průzkumné, geodetické a projektové práce</t>
  </si>
  <si>
    <t>012103000</t>
  </si>
  <si>
    <t>Geodetické práce před výstavbou</t>
  </si>
  <si>
    <t>stavba</t>
  </si>
  <si>
    <t>1024</t>
  </si>
  <si>
    <t>984536912</t>
  </si>
  <si>
    <t>Poznámka k položce:_x000d_
Vytyčení stavby.</t>
  </si>
  <si>
    <t>012164000</t>
  </si>
  <si>
    <t>Vytyčení a zaměření inženýrských sítí</t>
  </si>
  <si>
    <t>1335783877</t>
  </si>
  <si>
    <t>Poznámka k položce:_x000d_
Včetně zajištěný požadované ochrany.</t>
  </si>
  <si>
    <t>012303000</t>
  </si>
  <si>
    <t>Geodetické práce po výstavbě</t>
  </si>
  <si>
    <t>1727251219</t>
  </si>
  <si>
    <t>Poznámka k položce:_x000d_
Zaměření skutečného provedení vč. zanesení dat do digitální technické mapy kraje</t>
  </si>
  <si>
    <t>013254000</t>
  </si>
  <si>
    <t>Dokumentace skutečného provedení stavby</t>
  </si>
  <si>
    <t>-476804951</t>
  </si>
  <si>
    <t>013274000</t>
  </si>
  <si>
    <t>Pasportizace objektu před započetím prací</t>
  </si>
  <si>
    <t>-2049317602</t>
  </si>
  <si>
    <t>Poznámka k položce:_x000d_
Pasportizace přístupových komunikací ve vlastnictví města Rožnov pod Radhoštěm.</t>
  </si>
  <si>
    <t>VRN2</t>
  </si>
  <si>
    <t>Příprava staveniště</t>
  </si>
  <si>
    <t>024003005</t>
  </si>
  <si>
    <t>Slovení a transfer vodních živočichů</t>
  </si>
  <si>
    <t>-1075414914</t>
  </si>
  <si>
    <t>Poznámka k položce:_x000d_
Slovení ryb v toku + stěhování dalších případných živočichů určených ekodozorem._x000d_
- každých 30 dní po dobu trvání stavby</t>
  </si>
  <si>
    <t>VRN3</t>
  </si>
  <si>
    <t>Zařízení staveniště</t>
  </si>
  <si>
    <t>030001000</t>
  </si>
  <si>
    <t>-842681371</t>
  </si>
  <si>
    <t>Poznámka k položce:_x000d_
Zřízení, provoz, odstranění.</t>
  </si>
  <si>
    <t>031303000</t>
  </si>
  <si>
    <t>Náklady na zábor</t>
  </si>
  <si>
    <t>211962432</t>
  </si>
  <si>
    <t>https://podminky.urs.cz/item/CS_URS_2025_01/031303000</t>
  </si>
  <si>
    <t>"místní poplatek za užívání veřejného prostranství 8,- Kč/m2/den" 30*3</t>
  </si>
  <si>
    <t>032403000</t>
  </si>
  <si>
    <t>Provizorní komunikace</t>
  </si>
  <si>
    <t>-148887939</t>
  </si>
  <si>
    <t>Poznámka k položce:_x000d_
V případě potřeby zřízení a odstranění sjízdných ramp do koryta toku.</t>
  </si>
  <si>
    <t>034103000</t>
  </si>
  <si>
    <t>Oplocení staveniště</t>
  </si>
  <si>
    <t>307765376</t>
  </si>
  <si>
    <t>https://podminky.urs.cz/item/CS_URS_2025_01/034103000</t>
  </si>
  <si>
    <t>Poznámka k položce:_x000d_
- délka 22 m, výška 2 m s označením zákaz vstupu_x000d_
- po dokončení odstraněno</t>
  </si>
  <si>
    <t>034303000</t>
  </si>
  <si>
    <t>Dopravní značení na staveništi</t>
  </si>
  <si>
    <t>1805395689</t>
  </si>
  <si>
    <t>Poznámka k položce:_x000d_
Včetně projednání na příslušném správním orgánu.</t>
  </si>
  <si>
    <t>039203000</t>
  </si>
  <si>
    <t>Úprava terénu po zrušení zařízení staveniště</t>
  </si>
  <si>
    <t>-56808329</t>
  </si>
  <si>
    <t>Poznámka k položce:_x000d_
Uvedení všech ploch dotčených stavbou do původního stavu.</t>
  </si>
  <si>
    <t>R005</t>
  </si>
  <si>
    <t>Demontáž a zpětná montáž informační cedule jezu</t>
  </si>
  <si>
    <t>1278442444</t>
  </si>
  <si>
    <t>VRN4</t>
  </si>
  <si>
    <t>Inženýrská činnost</t>
  </si>
  <si>
    <t>041903000</t>
  </si>
  <si>
    <t>Dozor jiné osoby</t>
  </si>
  <si>
    <t>-2018710545</t>
  </si>
  <si>
    <t>Poznámka k položce:_x000d_
Ekologický dozor 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</si>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</sst>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2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51111" TargetMode="External" /><Relationship Id="rId2" Type="http://schemas.openxmlformats.org/officeDocument/2006/relationships/hyperlink" Target="https://podminky.urs.cz/item/CS_URS_2025_01/115001105" TargetMode="External" /><Relationship Id="rId3" Type="http://schemas.openxmlformats.org/officeDocument/2006/relationships/hyperlink" Target="https://podminky.urs.cz/item/CS_URS_2025_01/115101202" TargetMode="External" /><Relationship Id="rId4" Type="http://schemas.openxmlformats.org/officeDocument/2006/relationships/hyperlink" Target="https://podminky.urs.cz/item/CS_URS_2025_01/115101302" TargetMode="External" /><Relationship Id="rId5" Type="http://schemas.openxmlformats.org/officeDocument/2006/relationships/hyperlink" Target="https://podminky.urs.cz/item/CS_URS_2025_01/122151103" TargetMode="External" /><Relationship Id="rId6" Type="http://schemas.openxmlformats.org/officeDocument/2006/relationships/hyperlink" Target="https://podminky.urs.cz/item/CS_URS_2025_01/127751101" TargetMode="External" /><Relationship Id="rId7" Type="http://schemas.openxmlformats.org/officeDocument/2006/relationships/hyperlink" Target="https://podminky.urs.cz/item/CS_URS_2025_01/139911113" TargetMode="External" /><Relationship Id="rId8" Type="http://schemas.openxmlformats.org/officeDocument/2006/relationships/hyperlink" Target="https://podminky.urs.cz/item/CS_URS_2025_01/155135111" TargetMode="External" /><Relationship Id="rId9" Type="http://schemas.openxmlformats.org/officeDocument/2006/relationships/hyperlink" Target="https://podminky.urs.cz/item/CS_URS_2025_01/155135112" TargetMode="External" /><Relationship Id="rId10" Type="http://schemas.openxmlformats.org/officeDocument/2006/relationships/hyperlink" Target="https://podminky.urs.cz/item/CS_URS_2025_01/171151112" TargetMode="External" /><Relationship Id="rId11" Type="http://schemas.openxmlformats.org/officeDocument/2006/relationships/hyperlink" Target="https://podminky.urs.cz/item/CS_URS_2025_01/291211111" TargetMode="External" /><Relationship Id="rId12" Type="http://schemas.openxmlformats.org/officeDocument/2006/relationships/hyperlink" Target="https://podminky.urs.cz/item/CS_URS_2025_01/348185121" TargetMode="External" /><Relationship Id="rId13" Type="http://schemas.openxmlformats.org/officeDocument/2006/relationships/hyperlink" Target="https://podminky.urs.cz/item/CS_URS_2025_01/348185131" TargetMode="External" /><Relationship Id="rId14" Type="http://schemas.openxmlformats.org/officeDocument/2006/relationships/hyperlink" Target="https://podminky.urs.cz/item/CS_URS_2025_01/348185211" TargetMode="External" /><Relationship Id="rId15" Type="http://schemas.openxmlformats.org/officeDocument/2006/relationships/hyperlink" Target="https://podminky.urs.cz/item/CS_URS_2025_01/998323011" TargetMode="External" /><Relationship Id="rId16" Type="http://schemas.openxmlformats.org/officeDocument/2006/relationships/hyperlink" Target="https://podminky.urs.cz/item/CS_URS_2025_01/998323091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03201" TargetMode="External" /><Relationship Id="rId2" Type="http://schemas.openxmlformats.org/officeDocument/2006/relationships/hyperlink" Target="https://podminky.urs.cz/item/CS_URS_2025_01/112101101" TargetMode="External" /><Relationship Id="rId3" Type="http://schemas.openxmlformats.org/officeDocument/2006/relationships/hyperlink" Target="https://podminky.urs.cz/item/CS_URS_2025_01/112251223" TargetMode="External" /><Relationship Id="rId4" Type="http://schemas.openxmlformats.org/officeDocument/2006/relationships/hyperlink" Target="https://podminky.urs.cz/item/CS_URS_2025_01/162201401" TargetMode="External" /><Relationship Id="rId5" Type="http://schemas.openxmlformats.org/officeDocument/2006/relationships/hyperlink" Target="https://podminky.urs.cz/item/CS_URS_2025_01/162201411" TargetMode="External" /><Relationship Id="rId6" Type="http://schemas.openxmlformats.org/officeDocument/2006/relationships/hyperlink" Target="https://podminky.urs.cz/item/CS_URS_2025_01/162301501" TargetMode="External" /><Relationship Id="rId7" Type="http://schemas.openxmlformats.org/officeDocument/2006/relationships/hyperlink" Target="https://podminky.urs.cz/item/CS_URS_2025_01/162301931" TargetMode="External" /><Relationship Id="rId8" Type="http://schemas.openxmlformats.org/officeDocument/2006/relationships/hyperlink" Target="https://podminky.urs.cz/item/CS_URS_2025_01/162301951" TargetMode="External" /><Relationship Id="rId9" Type="http://schemas.openxmlformats.org/officeDocument/2006/relationships/hyperlink" Target="https://podminky.urs.cz/item/CS_URS_2025_01/326215212" TargetMode="External" /><Relationship Id="rId10" Type="http://schemas.openxmlformats.org/officeDocument/2006/relationships/hyperlink" Target="https://podminky.urs.cz/item/CS_URS_2025_01/462511370" TargetMode="External" /><Relationship Id="rId11" Type="http://schemas.openxmlformats.org/officeDocument/2006/relationships/hyperlink" Target="https://podminky.urs.cz/item/CS_URS_2025_01/462519003" TargetMode="External" /><Relationship Id="rId12" Type="http://schemas.openxmlformats.org/officeDocument/2006/relationships/hyperlink" Target="https://podminky.urs.cz/item/CS_URS_2025_01/465511227" TargetMode="External" /><Relationship Id="rId13" Type="http://schemas.openxmlformats.org/officeDocument/2006/relationships/hyperlink" Target="https://podminky.urs.cz/item/CS_URS_2025_01/628635512" TargetMode="External" /><Relationship Id="rId14" Type="http://schemas.openxmlformats.org/officeDocument/2006/relationships/hyperlink" Target="https://podminky.urs.cz/item/CS_URS_2025_01/938901101" TargetMode="External" /><Relationship Id="rId15" Type="http://schemas.openxmlformats.org/officeDocument/2006/relationships/hyperlink" Target="https://podminky.urs.cz/item/CS_URS_2025_01/938903113" TargetMode="External" /><Relationship Id="rId16" Type="http://schemas.openxmlformats.org/officeDocument/2006/relationships/hyperlink" Target="https://podminky.urs.cz/item/CS_URS_2025_01/998323011" TargetMode="External" /><Relationship Id="rId17" Type="http://schemas.openxmlformats.org/officeDocument/2006/relationships/hyperlink" Target="https://podminky.urs.cz/item/CS_URS_2025_01/998323091" TargetMode="External" /><Relationship Id="rId18" Type="http://schemas.openxmlformats.org/officeDocument/2006/relationships/hyperlink" Target="https://podminky.urs.cz/item/CS_URS_2025_01/460030113" TargetMode="External" /><Relationship Id="rId1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4203103" TargetMode="External" /><Relationship Id="rId2" Type="http://schemas.openxmlformats.org/officeDocument/2006/relationships/hyperlink" Target="https://podminky.urs.cz/item/CS_URS_2025_01/114203202" TargetMode="External" /><Relationship Id="rId3" Type="http://schemas.openxmlformats.org/officeDocument/2006/relationships/hyperlink" Target="https://podminky.urs.cz/item/CS_URS_2025_01/321213345" TargetMode="External" /><Relationship Id="rId4" Type="http://schemas.openxmlformats.org/officeDocument/2006/relationships/hyperlink" Target="https://podminky.urs.cz/item/CS_URS_2025_01/321321116" TargetMode="External" /><Relationship Id="rId5" Type="http://schemas.openxmlformats.org/officeDocument/2006/relationships/hyperlink" Target="https://podminky.urs.cz/item/CS_URS_2025_01/321351010" TargetMode="External" /><Relationship Id="rId6" Type="http://schemas.openxmlformats.org/officeDocument/2006/relationships/hyperlink" Target="https://podminky.urs.cz/item/CS_URS_2025_01/321352010" TargetMode="External" /><Relationship Id="rId7" Type="http://schemas.openxmlformats.org/officeDocument/2006/relationships/hyperlink" Target="https://podminky.urs.cz/item/CS_URS_2025_01/321368211" TargetMode="External" /><Relationship Id="rId8" Type="http://schemas.openxmlformats.org/officeDocument/2006/relationships/hyperlink" Target="https://podminky.urs.cz/item/CS_URS_2025_01/451317124" TargetMode="External" /><Relationship Id="rId9" Type="http://schemas.openxmlformats.org/officeDocument/2006/relationships/hyperlink" Target="https://podminky.urs.cz/item/CS_URS_2025_01/465513327" TargetMode="External" /><Relationship Id="rId10" Type="http://schemas.openxmlformats.org/officeDocument/2006/relationships/hyperlink" Target="https://podminky.urs.cz/item/CS_URS_2025_01/628635512" TargetMode="External" /><Relationship Id="rId11" Type="http://schemas.openxmlformats.org/officeDocument/2006/relationships/hyperlink" Target="https://podminky.urs.cz/item/CS_URS_2025_01/629995101" TargetMode="External" /><Relationship Id="rId12" Type="http://schemas.openxmlformats.org/officeDocument/2006/relationships/hyperlink" Target="https://podminky.urs.cz/item/CS_URS_2025_01/636195111" TargetMode="External" /><Relationship Id="rId13" Type="http://schemas.openxmlformats.org/officeDocument/2006/relationships/hyperlink" Target="https://podminky.urs.cz/item/CS_URS_2025_01/938901101" TargetMode="External" /><Relationship Id="rId14" Type="http://schemas.openxmlformats.org/officeDocument/2006/relationships/hyperlink" Target="https://podminky.urs.cz/item/CS_URS_2025_01/938903111" TargetMode="External" /><Relationship Id="rId15" Type="http://schemas.openxmlformats.org/officeDocument/2006/relationships/hyperlink" Target="https://podminky.urs.cz/item/CS_URS_2025_01/938903113" TargetMode="External" /><Relationship Id="rId16" Type="http://schemas.openxmlformats.org/officeDocument/2006/relationships/hyperlink" Target="https://podminky.urs.cz/item/CS_URS_2025_01/468051121" TargetMode="External" /><Relationship Id="rId17" Type="http://schemas.openxmlformats.org/officeDocument/2006/relationships/hyperlink" Target="https://podminky.urs.cz/item/CS_URS_2025_01/997002511" TargetMode="External" /><Relationship Id="rId18" Type="http://schemas.openxmlformats.org/officeDocument/2006/relationships/hyperlink" Target="https://podminky.urs.cz/item/CS_URS_2025_01/997002519" TargetMode="External" /><Relationship Id="rId19" Type="http://schemas.openxmlformats.org/officeDocument/2006/relationships/hyperlink" Target="https://podminky.urs.cz/item/CS_URS_2025_01/997002611" TargetMode="External" /><Relationship Id="rId20" Type="http://schemas.openxmlformats.org/officeDocument/2006/relationships/hyperlink" Target="https://podminky.urs.cz/item/CS_URS_2025_01/997013861" TargetMode="External" /><Relationship Id="rId21" Type="http://schemas.openxmlformats.org/officeDocument/2006/relationships/hyperlink" Target="https://podminky.urs.cz/item/CS_URS_2025_01/998323011" TargetMode="External" /><Relationship Id="rId22" Type="http://schemas.openxmlformats.org/officeDocument/2006/relationships/hyperlink" Target="https://podminky.urs.cz/item/CS_URS_2025_01/998323091" TargetMode="External" /><Relationship Id="rId2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629995101" TargetMode="External" /><Relationship Id="rId2" Type="http://schemas.openxmlformats.org/officeDocument/2006/relationships/hyperlink" Target="https://podminky.urs.cz/item/CS_URS_2025_01/985112113" TargetMode="External" /><Relationship Id="rId3" Type="http://schemas.openxmlformats.org/officeDocument/2006/relationships/hyperlink" Target="https://podminky.urs.cz/item/CS_URS_2025_01/985311116" TargetMode="External" /><Relationship Id="rId4" Type="http://schemas.openxmlformats.org/officeDocument/2006/relationships/hyperlink" Target="https://podminky.urs.cz/item/CS_URS_2025_01/985311120" TargetMode="External" /><Relationship Id="rId5" Type="http://schemas.openxmlformats.org/officeDocument/2006/relationships/hyperlink" Target="https://podminky.urs.cz/item/CS_URS_2025_01/985331211" TargetMode="External" /><Relationship Id="rId6" Type="http://schemas.openxmlformats.org/officeDocument/2006/relationships/hyperlink" Target="https://podminky.urs.cz/item/CS_URS_2025_01/985562511" TargetMode="External" /><Relationship Id="rId7" Type="http://schemas.openxmlformats.org/officeDocument/2006/relationships/hyperlink" Target="https://podminky.urs.cz/item/CS_URS_2025_01/997002511" TargetMode="External" /><Relationship Id="rId8" Type="http://schemas.openxmlformats.org/officeDocument/2006/relationships/hyperlink" Target="https://podminky.urs.cz/item/CS_URS_2025_01/997002519" TargetMode="External" /><Relationship Id="rId9" Type="http://schemas.openxmlformats.org/officeDocument/2006/relationships/hyperlink" Target="https://podminky.urs.cz/item/CS_URS_2025_01/997002611" TargetMode="External" /><Relationship Id="rId10" Type="http://schemas.openxmlformats.org/officeDocument/2006/relationships/hyperlink" Target="https://podminky.urs.cz/item/CS_URS_2025_01/997013861" TargetMode="External" /><Relationship Id="rId11" Type="http://schemas.openxmlformats.org/officeDocument/2006/relationships/hyperlink" Target="https://podminky.urs.cz/item/CS_URS_2025_01/997221131" TargetMode="External" /><Relationship Id="rId12" Type="http://schemas.openxmlformats.org/officeDocument/2006/relationships/hyperlink" Target="https://podminky.urs.cz/item/CS_URS_2025_01/998323011" TargetMode="External" /><Relationship Id="rId13" Type="http://schemas.openxmlformats.org/officeDocument/2006/relationships/hyperlink" Target="https://podminky.urs.cz/item/CS_URS_2025_01/998323091" TargetMode="External" /><Relationship Id="rId1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301111" TargetMode="External" /><Relationship Id="rId2" Type="http://schemas.openxmlformats.org/officeDocument/2006/relationships/hyperlink" Target="https://podminky.urs.cz/item/CS_URS_2025_01/114203202" TargetMode="External" /><Relationship Id="rId3" Type="http://schemas.openxmlformats.org/officeDocument/2006/relationships/hyperlink" Target="https://podminky.urs.cz/item/CS_URS_2025_01/122251103" TargetMode="External" /><Relationship Id="rId4" Type="http://schemas.openxmlformats.org/officeDocument/2006/relationships/hyperlink" Target="https://podminky.urs.cz/item/CS_URS_2025_01/129911113" TargetMode="External" /><Relationship Id="rId5" Type="http://schemas.openxmlformats.org/officeDocument/2006/relationships/hyperlink" Target="https://podminky.urs.cz/item/CS_URS_2025_01/151101401" TargetMode="External" /><Relationship Id="rId6" Type="http://schemas.openxmlformats.org/officeDocument/2006/relationships/hyperlink" Target="https://podminky.urs.cz/item/CS_URS_2025_01/151101411" TargetMode="External" /><Relationship Id="rId7" Type="http://schemas.openxmlformats.org/officeDocument/2006/relationships/hyperlink" Target="https://podminky.urs.cz/item/CS_URS_2025_01/174151101" TargetMode="External" /><Relationship Id="rId8" Type="http://schemas.openxmlformats.org/officeDocument/2006/relationships/hyperlink" Target="https://podminky.urs.cz/item/CS_URS_2025_01/181311103" TargetMode="External" /><Relationship Id="rId9" Type="http://schemas.openxmlformats.org/officeDocument/2006/relationships/hyperlink" Target="https://podminky.urs.cz/item/CS_URS_2025_01/181411131" TargetMode="External" /><Relationship Id="rId10" Type="http://schemas.openxmlformats.org/officeDocument/2006/relationships/hyperlink" Target="https://podminky.urs.cz/item/CS_URS_2025_01/321213114" TargetMode="External" /><Relationship Id="rId11" Type="http://schemas.openxmlformats.org/officeDocument/2006/relationships/hyperlink" Target="https://podminky.urs.cz/item/CS_URS_2025_01/457541111" TargetMode="External" /><Relationship Id="rId12" Type="http://schemas.openxmlformats.org/officeDocument/2006/relationships/hyperlink" Target="https://podminky.urs.cz/item/CS_URS_2025_01/629995101" TargetMode="External" /><Relationship Id="rId13" Type="http://schemas.openxmlformats.org/officeDocument/2006/relationships/hyperlink" Target="https://podminky.urs.cz/item/CS_URS_2025_01/871228111" TargetMode="External" /><Relationship Id="rId14" Type="http://schemas.openxmlformats.org/officeDocument/2006/relationships/hyperlink" Target="https://podminky.urs.cz/item/CS_URS_2025_01/877260310" TargetMode="External" /><Relationship Id="rId15" Type="http://schemas.openxmlformats.org/officeDocument/2006/relationships/hyperlink" Target="https://podminky.urs.cz/item/CS_URS_2025_01/971028481" TargetMode="External" /><Relationship Id="rId16" Type="http://schemas.openxmlformats.org/officeDocument/2006/relationships/hyperlink" Target="https://podminky.urs.cz/item/CS_URS_2025_01/975011251" TargetMode="External" /><Relationship Id="rId17" Type="http://schemas.openxmlformats.org/officeDocument/2006/relationships/hyperlink" Target="https://podminky.urs.cz/item/CS_URS_2025_01/985422633" TargetMode="External" /><Relationship Id="rId18" Type="http://schemas.openxmlformats.org/officeDocument/2006/relationships/hyperlink" Target="https://podminky.urs.cz/item/CS_URS_2025_01/997002511" TargetMode="External" /><Relationship Id="rId19" Type="http://schemas.openxmlformats.org/officeDocument/2006/relationships/hyperlink" Target="https://podminky.urs.cz/item/CS_URS_2025_01/997002519" TargetMode="External" /><Relationship Id="rId20" Type="http://schemas.openxmlformats.org/officeDocument/2006/relationships/hyperlink" Target="https://podminky.urs.cz/item/CS_URS_2025_01/997002611" TargetMode="External" /><Relationship Id="rId21" Type="http://schemas.openxmlformats.org/officeDocument/2006/relationships/hyperlink" Target="https://podminky.urs.cz/item/CS_URS_2025_01/997013861" TargetMode="External" /><Relationship Id="rId22" Type="http://schemas.openxmlformats.org/officeDocument/2006/relationships/hyperlink" Target="https://podminky.urs.cz/item/CS_URS_2025_01/997221131" TargetMode="External" /><Relationship Id="rId23" Type="http://schemas.openxmlformats.org/officeDocument/2006/relationships/hyperlink" Target="https://podminky.urs.cz/item/CS_URS_2025_01/998323011" TargetMode="External" /><Relationship Id="rId24" Type="http://schemas.openxmlformats.org/officeDocument/2006/relationships/hyperlink" Target="https://podminky.urs.cz/item/CS_URS_2025_01/998323091" TargetMode="External" /><Relationship Id="rId25" Type="http://schemas.openxmlformats.org/officeDocument/2006/relationships/hyperlink" Target="https://podminky.urs.cz/item/CS_URS_2025_01/230140055" TargetMode="External" /><Relationship Id="rId2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51131" TargetMode="External" /><Relationship Id="rId2" Type="http://schemas.openxmlformats.org/officeDocument/2006/relationships/hyperlink" Target="https://podminky.urs.cz/item/CS_URS_2025_01/113311171" TargetMode="External" /><Relationship Id="rId3" Type="http://schemas.openxmlformats.org/officeDocument/2006/relationships/hyperlink" Target="https://podminky.urs.cz/item/CS_URS_2025_01/181411121" TargetMode="External" /><Relationship Id="rId4" Type="http://schemas.openxmlformats.org/officeDocument/2006/relationships/hyperlink" Target="https://podminky.urs.cz/item/CS_URS_2025_01/183403114" TargetMode="External" /><Relationship Id="rId5" Type="http://schemas.openxmlformats.org/officeDocument/2006/relationships/hyperlink" Target="https://podminky.urs.cz/item/CS_URS_2025_01/184818231" TargetMode="External" /><Relationship Id="rId6" Type="http://schemas.openxmlformats.org/officeDocument/2006/relationships/hyperlink" Target="https://podminky.urs.cz/item/CS_URS_2025_01/184818234" TargetMode="External" /><Relationship Id="rId7" Type="http://schemas.openxmlformats.org/officeDocument/2006/relationships/hyperlink" Target="https://podminky.urs.cz/item/CS_URS_2025_01/213141113" TargetMode="External" /><Relationship Id="rId8" Type="http://schemas.openxmlformats.org/officeDocument/2006/relationships/hyperlink" Target="https://podminky.urs.cz/item/CS_URS_2025_01/572241112" TargetMode="External" /><Relationship Id="rId9" Type="http://schemas.openxmlformats.org/officeDocument/2006/relationships/hyperlink" Target="https://podminky.urs.cz/item/CS_URS_2025_01/938909331" TargetMode="External" /><Relationship Id="rId10" Type="http://schemas.openxmlformats.org/officeDocument/2006/relationships/hyperlink" Target="https://podminky.urs.cz/item/CS_URS_2025_01/998323011" TargetMode="External" /><Relationship Id="rId11" Type="http://schemas.openxmlformats.org/officeDocument/2006/relationships/hyperlink" Target="https://podminky.urs.cz/item/CS_URS_2025_01/998323091" TargetMode="External" /><Relationship Id="rId12" Type="http://schemas.openxmlformats.org/officeDocument/2006/relationships/hyperlink" Target="https://podminky.urs.cz/item/CS_URS_2025_01/031303000" TargetMode="External" /><Relationship Id="rId13" Type="http://schemas.openxmlformats.org/officeDocument/2006/relationships/hyperlink" Target="https://podminky.urs.cz/item/CS_URS_2025_01/034103000" TargetMode="External" /><Relationship Id="rId1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3386-24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Jez Zuberský - oprava jezu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Rožnov p.R.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5. 3. 2025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AGROPROJEKT PSO s.r.o.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AGROPROJEKT PSO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ROUND(SUM(AG55:AG60),2)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ROUND(SUM(AS55:AS60),2)</f>
        <v>0</v>
      </c>
      <c r="AT54" s="107">
        <f>ROUND(SUM(AV54:AW54),2)</f>
        <v>0</v>
      </c>
      <c r="AU54" s="108">
        <f>ROUND(SUM(AU55:AU60),5)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ROUND(SUM(AZ55:AZ60),2)</f>
        <v>0</v>
      </c>
      <c r="BA54" s="107">
        <f>ROUND(SUM(BA55:BA60),2)</f>
        <v>0</v>
      </c>
      <c r="BB54" s="107">
        <f>ROUND(SUM(BB55:BB60),2)</f>
        <v>0</v>
      </c>
      <c r="BC54" s="107">
        <f>ROUND(SUM(BC55:BC60),2)</f>
        <v>0</v>
      </c>
      <c r="BD54" s="109">
        <f>ROUND(SUM(BD55:BD60),2)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'SO-01 - Zajištění přístup...'!J30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'SO-01 - Zajištění přístup...'!P84</f>
        <v>0</v>
      </c>
      <c r="AV55" s="121">
        <f>'SO-01 - Zajištění přístup...'!J33</f>
        <v>0</v>
      </c>
      <c r="AW55" s="121">
        <f>'SO-01 - Zajištění přístup...'!J34</f>
        <v>0</v>
      </c>
      <c r="AX55" s="121">
        <f>'SO-01 - Zajištění přístup...'!J35</f>
        <v>0</v>
      </c>
      <c r="AY55" s="121">
        <f>'SO-01 - Zajištění přístup...'!J36</f>
        <v>0</v>
      </c>
      <c r="AZ55" s="121">
        <f>'SO-01 - Zajištění přístup...'!F33</f>
        <v>0</v>
      </c>
      <c r="BA55" s="121">
        <f>'SO-01 - Zajištění přístup...'!F34</f>
        <v>0</v>
      </c>
      <c r="BB55" s="121">
        <f>'SO-01 - Zajištění přístup...'!F35</f>
        <v>0</v>
      </c>
      <c r="BC55" s="121">
        <f>'SO-01 - Zajištění přístup...'!F36</f>
        <v>0</v>
      </c>
      <c r="BD55" s="123">
        <f>'SO-01 - Zajištění přístup...'!F37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'SO-02 - Údržbové práce v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'SO-02 - Údržbové práce v ...'!P88</f>
        <v>0</v>
      </c>
      <c r="AV56" s="121">
        <f>'SO-02 - Údržbové práce v ...'!J33</f>
        <v>0</v>
      </c>
      <c r="AW56" s="121">
        <f>'SO-02 - Údržbové práce v ...'!J34</f>
        <v>0</v>
      </c>
      <c r="AX56" s="121">
        <f>'SO-02 - Údržbové práce v ...'!J35</f>
        <v>0</v>
      </c>
      <c r="AY56" s="121">
        <f>'SO-02 - Údržbové práce v ...'!J36</f>
        <v>0</v>
      </c>
      <c r="AZ56" s="121">
        <f>'SO-02 - Údržbové práce v ...'!F33</f>
        <v>0</v>
      </c>
      <c r="BA56" s="121">
        <f>'SO-02 - Údržbové práce v ...'!F34</f>
        <v>0</v>
      </c>
      <c r="BB56" s="121">
        <f>'SO-02 - Údržbové práce v ...'!F35</f>
        <v>0</v>
      </c>
      <c r="BC56" s="121">
        <f>'SO-02 - Údržbové práce v ...'!F36</f>
        <v>0</v>
      </c>
      <c r="BD56" s="123">
        <f>'SO-02 - Údržbové práce v ...'!F37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24.7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'SO-03 - Oprava opevnění n...'!J30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'SO-03 - Oprava opevnění n...'!P87</f>
        <v>0</v>
      </c>
      <c r="AV57" s="121">
        <f>'SO-03 - Oprava opevnění n...'!J33</f>
        <v>0</v>
      </c>
      <c r="AW57" s="121">
        <f>'SO-03 - Oprava opevnění n...'!J34</f>
        <v>0</v>
      </c>
      <c r="AX57" s="121">
        <f>'SO-03 - Oprava opevnění n...'!J35</f>
        <v>0</v>
      </c>
      <c r="AY57" s="121">
        <f>'SO-03 - Oprava opevnění n...'!J36</f>
        <v>0</v>
      </c>
      <c r="AZ57" s="121">
        <f>'SO-03 - Oprava opevnění n...'!F33</f>
        <v>0</v>
      </c>
      <c r="BA57" s="121">
        <f>'SO-03 - Oprava opevnění n...'!F34</f>
        <v>0</v>
      </c>
      <c r="BB57" s="121">
        <f>'SO-03 - Oprava opevnění n...'!F35</f>
        <v>0</v>
      </c>
      <c r="BC57" s="121">
        <f>'SO-03 - Oprava opevnění n...'!F36</f>
        <v>0</v>
      </c>
      <c r="BD57" s="123">
        <f>'SO-03 - Oprava opevnění n...'!F37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7" customFormat="1" ht="16.5" customHeight="1">
      <c r="A58" s="112" t="s">
        <v>75</v>
      </c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'SO-04 - Sanace přelivné p...'!J30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0">
        <v>0</v>
      </c>
      <c r="AT58" s="121">
        <f>ROUND(SUM(AV58:AW58),2)</f>
        <v>0</v>
      </c>
      <c r="AU58" s="122">
        <f>'SO-04 - Sanace přelivné p...'!P84</f>
        <v>0</v>
      </c>
      <c r="AV58" s="121">
        <f>'SO-04 - Sanace přelivné p...'!J33</f>
        <v>0</v>
      </c>
      <c r="AW58" s="121">
        <f>'SO-04 - Sanace přelivné p...'!J34</f>
        <v>0</v>
      </c>
      <c r="AX58" s="121">
        <f>'SO-04 - Sanace přelivné p...'!J35</f>
        <v>0</v>
      </c>
      <c r="AY58" s="121">
        <f>'SO-04 - Sanace přelivné p...'!J36</f>
        <v>0</v>
      </c>
      <c r="AZ58" s="121">
        <f>'SO-04 - Sanace přelivné p...'!F33</f>
        <v>0</v>
      </c>
      <c r="BA58" s="121">
        <f>'SO-04 - Sanace přelivné p...'!F34</f>
        <v>0</v>
      </c>
      <c r="BB58" s="121">
        <f>'SO-04 - Sanace přelivné p...'!F35</f>
        <v>0</v>
      </c>
      <c r="BC58" s="121">
        <f>'SO-04 - Sanace přelivné p...'!F36</f>
        <v>0</v>
      </c>
      <c r="BD58" s="123">
        <f>'SO-04 - Sanace přelivné p...'!F37</f>
        <v>0</v>
      </c>
      <c r="BE58" s="7"/>
      <c r="BT58" s="124" t="s">
        <v>79</v>
      </c>
      <c r="BV58" s="124" t="s">
        <v>73</v>
      </c>
      <c r="BW58" s="124" t="s">
        <v>90</v>
      </c>
      <c r="BX58" s="124" t="s">
        <v>5</v>
      </c>
      <c r="CL58" s="124" t="s">
        <v>19</v>
      </c>
      <c r="CM58" s="124" t="s">
        <v>81</v>
      </c>
    </row>
    <row r="59" s="7" customFormat="1" ht="16.5" customHeight="1">
      <c r="A59" s="112" t="s">
        <v>75</v>
      </c>
      <c r="B59" s="113"/>
      <c r="C59" s="114"/>
      <c r="D59" s="115" t="s">
        <v>91</v>
      </c>
      <c r="E59" s="115"/>
      <c r="F59" s="115"/>
      <c r="G59" s="115"/>
      <c r="H59" s="115"/>
      <c r="I59" s="116"/>
      <c r="J59" s="115" t="s">
        <v>92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'SO-05 - Sanace průsaku 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78</v>
      </c>
      <c r="AR59" s="119"/>
      <c r="AS59" s="120">
        <v>0</v>
      </c>
      <c r="AT59" s="121">
        <f>ROUND(SUM(AV59:AW59),2)</f>
        <v>0</v>
      </c>
      <c r="AU59" s="122">
        <f>'SO-05 - Sanace průsaku '!P91</f>
        <v>0</v>
      </c>
      <c r="AV59" s="121">
        <f>'SO-05 - Sanace průsaku '!J33</f>
        <v>0</v>
      </c>
      <c r="AW59" s="121">
        <f>'SO-05 - Sanace průsaku '!J34</f>
        <v>0</v>
      </c>
      <c r="AX59" s="121">
        <f>'SO-05 - Sanace průsaku '!J35</f>
        <v>0</v>
      </c>
      <c r="AY59" s="121">
        <f>'SO-05 - Sanace průsaku '!J36</f>
        <v>0</v>
      </c>
      <c r="AZ59" s="121">
        <f>'SO-05 - Sanace průsaku '!F33</f>
        <v>0</v>
      </c>
      <c r="BA59" s="121">
        <f>'SO-05 - Sanace průsaku '!F34</f>
        <v>0</v>
      </c>
      <c r="BB59" s="121">
        <f>'SO-05 - Sanace průsaku '!F35</f>
        <v>0</v>
      </c>
      <c r="BC59" s="121">
        <f>'SO-05 - Sanace průsaku '!F36</f>
        <v>0</v>
      </c>
      <c r="BD59" s="123">
        <f>'SO-05 - Sanace průsaku '!F37</f>
        <v>0</v>
      </c>
      <c r="BE59" s="7"/>
      <c r="BT59" s="124" t="s">
        <v>79</v>
      </c>
      <c r="BV59" s="124" t="s">
        <v>73</v>
      </c>
      <c r="BW59" s="124" t="s">
        <v>93</v>
      </c>
      <c r="BX59" s="124" t="s">
        <v>5</v>
      </c>
      <c r="CL59" s="124" t="s">
        <v>19</v>
      </c>
      <c r="CM59" s="124" t="s">
        <v>81</v>
      </c>
    </row>
    <row r="60" s="7" customFormat="1" ht="16.5" customHeight="1">
      <c r="A60" s="112" t="s">
        <v>75</v>
      </c>
      <c r="B60" s="113"/>
      <c r="C60" s="114"/>
      <c r="D60" s="115" t="s">
        <v>94</v>
      </c>
      <c r="E60" s="115"/>
      <c r="F60" s="115"/>
      <c r="G60" s="115"/>
      <c r="H60" s="115"/>
      <c r="I60" s="116"/>
      <c r="J60" s="115" t="s">
        <v>95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'SO-06 - Vedlejší rozpočto...'!J30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78</v>
      </c>
      <c r="AR60" s="119"/>
      <c r="AS60" s="125">
        <v>0</v>
      </c>
      <c r="AT60" s="126">
        <f>ROUND(SUM(AV60:AW60),2)</f>
        <v>0</v>
      </c>
      <c r="AU60" s="127">
        <f>'SO-06 - Vedlejší rozpočto...'!P90</f>
        <v>0</v>
      </c>
      <c r="AV60" s="126">
        <f>'SO-06 - Vedlejší rozpočto...'!J33</f>
        <v>0</v>
      </c>
      <c r="AW60" s="126">
        <f>'SO-06 - Vedlejší rozpočto...'!J34</f>
        <v>0</v>
      </c>
      <c r="AX60" s="126">
        <f>'SO-06 - Vedlejší rozpočto...'!J35</f>
        <v>0</v>
      </c>
      <c r="AY60" s="126">
        <f>'SO-06 - Vedlejší rozpočto...'!J36</f>
        <v>0</v>
      </c>
      <c r="AZ60" s="126">
        <f>'SO-06 - Vedlejší rozpočto...'!F33</f>
        <v>0</v>
      </c>
      <c r="BA60" s="126">
        <f>'SO-06 - Vedlejší rozpočto...'!F34</f>
        <v>0</v>
      </c>
      <c r="BB60" s="126">
        <f>'SO-06 - Vedlejší rozpočto...'!F35</f>
        <v>0</v>
      </c>
      <c r="BC60" s="126">
        <f>'SO-06 - Vedlejší rozpočto...'!F36</f>
        <v>0</v>
      </c>
      <c r="BD60" s="128">
        <f>'SO-06 - Vedlejší rozpočto...'!F37</f>
        <v>0</v>
      </c>
      <c r="BE60" s="7"/>
      <c r="BT60" s="124" t="s">
        <v>79</v>
      </c>
      <c r="BV60" s="124" t="s">
        <v>73</v>
      </c>
      <c r="BW60" s="124" t="s">
        <v>96</v>
      </c>
      <c r="BX60" s="124" t="s">
        <v>5</v>
      </c>
      <c r="CL60" s="124" t="s">
        <v>19</v>
      </c>
      <c r="CM60" s="124" t="s">
        <v>81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4bMsdYk5FgHOzhHidafOSpFfKU4n/5YaEbHLuLjWH66/hW2bYnfum6mekMqzSYjCxLHnKQG+dCa44+mFyjAZUA==" hashValue="cbdtwst3l7zThbKCA7T7fCXMElNMlFhLbNqLGgrfozihL+iHREGYit/i1SB08JMCaYMduhSCmzf1h7YxYoRyPg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-01 - Zajištění přístup...'!C2" display="/"/>
    <hyperlink ref="A56" location="'SO-02 - Údržbové práce v ...'!C2" display="/"/>
    <hyperlink ref="A57" location="'SO-03 - Oprava opevnění n...'!C2" display="/"/>
    <hyperlink ref="A58" location="'SO-04 - Sanace přelivné p...'!C2" display="/"/>
    <hyperlink ref="A59" location="'SO-05 - Sanace průsaku '!C2" display="/"/>
    <hyperlink ref="A60" location="'SO-06 - Vedlejší rozpočt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Jez Zuberský - oprava jezu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5. 3. 2025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ROUND((SUM(BE84:BE133)),  2)</f>
        <v>0</v>
      </c>
      <c r="G33" s="39"/>
      <c r="H33" s="39"/>
      <c r="I33" s="149">
        <v>0.20999999999999999</v>
      </c>
      <c r="J33" s="148">
        <f>ROUND(((SUM(BE84:BE133))*I33),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ROUND((SUM(BF84:BF133)),  2)</f>
        <v>0</v>
      </c>
      <c r="G34" s="39"/>
      <c r="H34" s="39"/>
      <c r="I34" s="149">
        <v>0.12</v>
      </c>
      <c r="J34" s="148">
        <f>ROUND(((SUM(BF84:BF133))*I34),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ROUND((SUM(BG84:BG133)),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ROUND((SUM(BH84:BH133)),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ROUND((SUM(BI84:BI133)),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Jez Zuberský - oprava jezu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SO-01 - Zajištění přístupu ke stavbě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Rožnov p.R.</v>
      </c>
      <c r="G52" s="41"/>
      <c r="H52" s="41"/>
      <c r="I52" s="33" t="s">
        <v>23</v>
      </c>
      <c r="J52" s="73" t="str">
        <f>IF(J12="","",J12)</f>
        <v>5. 3. 2025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>AGROPROJEKT PSO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AGROPROJEKT PSO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106</v>
      </c>
      <c r="E62" s="175"/>
      <c r="F62" s="175"/>
      <c r="G62" s="175"/>
      <c r="H62" s="175"/>
      <c r="I62" s="175"/>
      <c r="J62" s="176">
        <f>J117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107</v>
      </c>
      <c r="E63" s="175"/>
      <c r="F63" s="175"/>
      <c r="G63" s="175"/>
      <c r="H63" s="175"/>
      <c r="I63" s="175"/>
      <c r="J63" s="176">
        <f>J122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108</v>
      </c>
      <c r="E64" s="175"/>
      <c r="F64" s="175"/>
      <c r="G64" s="175"/>
      <c r="H64" s="175"/>
      <c r="I64" s="175"/>
      <c r="J64" s="176">
        <f>J129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109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Jez Zuberský - oprava jezu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SO-01 - Zajištění přístupu ke stavbě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Rožnov p.R.</v>
      </c>
      <c r="G78" s="41"/>
      <c r="H78" s="41"/>
      <c r="I78" s="33" t="s">
        <v>23</v>
      </c>
      <c r="J78" s="73" t="str">
        <f>IF(J12="","",J12)</f>
        <v>5. 3. 2025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31</v>
      </c>
      <c r="J80" s="37" t="str">
        <f>E21</f>
        <v>AGROPROJEKT PSO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AGROPROJEKT PSO s.r.o.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110</v>
      </c>
      <c r="D83" s="181" t="s">
        <v>56</v>
      </c>
      <c r="E83" s="181" t="s">
        <v>52</v>
      </c>
      <c r="F83" s="181" t="s">
        <v>53</v>
      </c>
      <c r="G83" s="181" t="s">
        <v>111</v>
      </c>
      <c r="H83" s="181" t="s">
        <v>112</v>
      </c>
      <c r="I83" s="181" t="s">
        <v>113</v>
      </c>
      <c r="J83" s="181" t="s">
        <v>102</v>
      </c>
      <c r="K83" s="182" t="s">
        <v>114</v>
      </c>
      <c r="L83" s="183"/>
      <c r="M83" s="93" t="s">
        <v>19</v>
      </c>
      <c r="N83" s="94" t="s">
        <v>41</v>
      </c>
      <c r="O83" s="94" t="s">
        <v>115</v>
      </c>
      <c r="P83" s="94" t="s">
        <v>116</v>
      </c>
      <c r="Q83" s="94" t="s">
        <v>117</v>
      </c>
      <c r="R83" s="94" t="s">
        <v>118</v>
      </c>
      <c r="S83" s="94" t="s">
        <v>119</v>
      </c>
      <c r="T83" s="95" t="s">
        <v>120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121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77.71820000000001</v>
      </c>
      <c r="S84" s="97"/>
      <c r="T84" s="187">
        <f>T85</f>
        <v>53.25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103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122</v>
      </c>
      <c r="F85" s="192" t="s">
        <v>123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P86+P117+P122+P129</f>
        <v>0</v>
      </c>
      <c r="Q85" s="197"/>
      <c r="R85" s="198">
        <f>R86+R117+R122+R129</f>
        <v>77.71820000000001</v>
      </c>
      <c r="S85" s="197"/>
      <c r="T85" s="199">
        <f>T86+T117+T122+T129</f>
        <v>53.25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70</v>
      </c>
      <c r="AU85" s="201" t="s">
        <v>71</v>
      </c>
      <c r="AY85" s="200" t="s">
        <v>124</v>
      </c>
      <c r="BK85" s="202">
        <f>BK86+BK117+BK122+BK129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79</v>
      </c>
      <c r="F86" s="203" t="s">
        <v>125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SUM(P87:P116)</f>
        <v>0</v>
      </c>
      <c r="Q86" s="197"/>
      <c r="R86" s="198">
        <f>SUM(R87:R116)</f>
        <v>4.7586000000000004</v>
      </c>
      <c r="S86" s="197"/>
      <c r="T86" s="199">
        <f>SUM(T87:T116)</f>
        <v>53.25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70</v>
      </c>
      <c r="AU86" s="201" t="s">
        <v>79</v>
      </c>
      <c r="AY86" s="200" t="s">
        <v>124</v>
      </c>
      <c r="BK86" s="202">
        <f>SUM(BK87:BK116)</f>
        <v>0</v>
      </c>
    </row>
    <row r="87" s="2" customFormat="1" ht="24.15" customHeight="1">
      <c r="A87" s="39"/>
      <c r="B87" s="40"/>
      <c r="C87" s="205" t="s">
        <v>79</v>
      </c>
      <c r="D87" s="205" t="s">
        <v>126</v>
      </c>
      <c r="E87" s="206" t="s">
        <v>127</v>
      </c>
      <c r="F87" s="207" t="s">
        <v>128</v>
      </c>
      <c r="G87" s="208" t="s">
        <v>129</v>
      </c>
      <c r="H87" s="209">
        <v>150</v>
      </c>
      <c r="I87" s="210"/>
      <c r="J87" s="211">
        <f>ROUND(I87*H87,2)</f>
        <v>0</v>
      </c>
      <c r="K87" s="207" t="s">
        <v>130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0.35499999999999998</v>
      </c>
      <c r="T87" s="215">
        <f>S87*H87</f>
        <v>53.25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131</v>
      </c>
      <c r="AT87" s="216" t="s">
        <v>126</v>
      </c>
      <c r="AU87" s="216" t="s">
        <v>81</v>
      </c>
      <c r="AY87" s="18" t="s">
        <v>124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131</v>
      </c>
      <c r="BM87" s="216" t="s">
        <v>132</v>
      </c>
    </row>
    <row r="88" s="2" customFormat="1">
      <c r="A88" s="39"/>
      <c r="B88" s="40"/>
      <c r="C88" s="41"/>
      <c r="D88" s="218" t="s">
        <v>133</v>
      </c>
      <c r="E88" s="41"/>
      <c r="F88" s="219" t="s">
        <v>134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133</v>
      </c>
      <c r="AU88" s="18" t="s">
        <v>81</v>
      </c>
    </row>
    <row r="89" s="2" customFormat="1">
      <c r="A89" s="39"/>
      <c r="B89" s="40"/>
      <c r="C89" s="41"/>
      <c r="D89" s="223" t="s">
        <v>135</v>
      </c>
      <c r="E89" s="41"/>
      <c r="F89" s="224" t="s">
        <v>136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135</v>
      </c>
      <c r="AU89" s="18" t="s">
        <v>81</v>
      </c>
    </row>
    <row r="90" s="2" customFormat="1" ht="16.5" customHeight="1">
      <c r="A90" s="39"/>
      <c r="B90" s="40"/>
      <c r="C90" s="205" t="s">
        <v>81</v>
      </c>
      <c r="D90" s="205" t="s">
        <v>126</v>
      </c>
      <c r="E90" s="206" t="s">
        <v>137</v>
      </c>
      <c r="F90" s="207" t="s">
        <v>138</v>
      </c>
      <c r="G90" s="208" t="s">
        <v>139</v>
      </c>
      <c r="H90" s="209">
        <v>30</v>
      </c>
      <c r="I90" s="210"/>
      <c r="J90" s="211">
        <f>ROUND(I90*H90,2)</f>
        <v>0</v>
      </c>
      <c r="K90" s="207" t="s">
        <v>130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0.021930000000000002</v>
      </c>
      <c r="R90" s="214">
        <f>Q90*H90</f>
        <v>0.65790000000000004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131</v>
      </c>
      <c r="AT90" s="216" t="s">
        <v>126</v>
      </c>
      <c r="AU90" s="216" t="s">
        <v>81</v>
      </c>
      <c r="AY90" s="18" t="s">
        <v>124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131</v>
      </c>
      <c r="BM90" s="216" t="s">
        <v>140</v>
      </c>
    </row>
    <row r="91" s="2" customFormat="1">
      <c r="A91" s="39"/>
      <c r="B91" s="40"/>
      <c r="C91" s="41"/>
      <c r="D91" s="218" t="s">
        <v>133</v>
      </c>
      <c r="E91" s="41"/>
      <c r="F91" s="219" t="s">
        <v>141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133</v>
      </c>
      <c r="AU91" s="18" t="s">
        <v>81</v>
      </c>
    </row>
    <row r="92" s="13" customFormat="1">
      <c r="A92" s="13"/>
      <c r="B92" s="225"/>
      <c r="C92" s="226"/>
      <c r="D92" s="223" t="s">
        <v>142</v>
      </c>
      <c r="E92" s="227" t="s">
        <v>19</v>
      </c>
      <c r="F92" s="228" t="s">
        <v>143</v>
      </c>
      <c r="G92" s="226"/>
      <c r="H92" s="229">
        <v>30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142</v>
      </c>
      <c r="AU92" s="235" t="s">
        <v>81</v>
      </c>
      <c r="AV92" s="13" t="s">
        <v>81</v>
      </c>
      <c r="AW92" s="13" t="s">
        <v>33</v>
      </c>
      <c r="AX92" s="13" t="s">
        <v>79</v>
      </c>
      <c r="AY92" s="235" t="s">
        <v>124</v>
      </c>
    </row>
    <row r="93" s="2" customFormat="1" ht="21.75" customHeight="1">
      <c r="A93" s="39"/>
      <c r="B93" s="40"/>
      <c r="C93" s="205" t="s">
        <v>144</v>
      </c>
      <c r="D93" s="205" t="s">
        <v>126</v>
      </c>
      <c r="E93" s="206" t="s">
        <v>145</v>
      </c>
      <c r="F93" s="207" t="s">
        <v>146</v>
      </c>
      <c r="G93" s="208" t="s">
        <v>147</v>
      </c>
      <c r="H93" s="209">
        <v>240</v>
      </c>
      <c r="I93" s="210"/>
      <c r="J93" s="211">
        <f>ROUND(I93*H93,2)</f>
        <v>0</v>
      </c>
      <c r="K93" s="207" t="s">
        <v>130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4.0000000000000003E-05</v>
      </c>
      <c r="R93" s="214">
        <f>Q93*H93</f>
        <v>0.0096000000000000009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131</v>
      </c>
      <c r="AT93" s="216" t="s">
        <v>126</v>
      </c>
      <c r="AU93" s="216" t="s">
        <v>81</v>
      </c>
      <c r="AY93" s="18" t="s">
        <v>124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131</v>
      </c>
      <c r="BM93" s="216" t="s">
        <v>148</v>
      </c>
    </row>
    <row r="94" s="2" customFormat="1">
      <c r="A94" s="39"/>
      <c r="B94" s="40"/>
      <c r="C94" s="41"/>
      <c r="D94" s="218" t="s">
        <v>133</v>
      </c>
      <c r="E94" s="41"/>
      <c r="F94" s="219" t="s">
        <v>149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133</v>
      </c>
      <c r="AU94" s="18" t="s">
        <v>81</v>
      </c>
    </row>
    <row r="95" s="2" customFormat="1" ht="24.15" customHeight="1">
      <c r="A95" s="39"/>
      <c r="B95" s="40"/>
      <c r="C95" s="205" t="s">
        <v>131</v>
      </c>
      <c r="D95" s="205" t="s">
        <v>126</v>
      </c>
      <c r="E95" s="206" t="s">
        <v>150</v>
      </c>
      <c r="F95" s="207" t="s">
        <v>151</v>
      </c>
      <c r="G95" s="208" t="s">
        <v>152</v>
      </c>
      <c r="H95" s="209">
        <v>120</v>
      </c>
      <c r="I95" s="210"/>
      <c r="J95" s="211">
        <f>ROUND(I95*H95,2)</f>
        <v>0</v>
      </c>
      <c r="K95" s="207" t="s">
        <v>130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131</v>
      </c>
      <c r="AT95" s="216" t="s">
        <v>126</v>
      </c>
      <c r="AU95" s="216" t="s">
        <v>81</v>
      </c>
      <c r="AY95" s="18" t="s">
        <v>124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131</v>
      </c>
      <c r="BM95" s="216" t="s">
        <v>153</v>
      </c>
    </row>
    <row r="96" s="2" customFormat="1">
      <c r="A96" s="39"/>
      <c r="B96" s="40"/>
      <c r="C96" s="41"/>
      <c r="D96" s="218" t="s">
        <v>133</v>
      </c>
      <c r="E96" s="41"/>
      <c r="F96" s="219" t="s">
        <v>154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133</v>
      </c>
      <c r="AU96" s="18" t="s">
        <v>81</v>
      </c>
    </row>
    <row r="97" s="2" customFormat="1" ht="21.75" customHeight="1">
      <c r="A97" s="39"/>
      <c r="B97" s="40"/>
      <c r="C97" s="205" t="s">
        <v>155</v>
      </c>
      <c r="D97" s="205" t="s">
        <v>126</v>
      </c>
      <c r="E97" s="206" t="s">
        <v>156</v>
      </c>
      <c r="F97" s="207" t="s">
        <v>157</v>
      </c>
      <c r="G97" s="208" t="s">
        <v>158</v>
      </c>
      <c r="H97" s="209">
        <v>75</v>
      </c>
      <c r="I97" s="210"/>
      <c r="J97" s="211">
        <f>ROUND(I97*H97,2)</f>
        <v>0</v>
      </c>
      <c r="K97" s="207" t="s">
        <v>130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131</v>
      </c>
      <c r="AT97" s="216" t="s">
        <v>126</v>
      </c>
      <c r="AU97" s="216" t="s">
        <v>81</v>
      </c>
      <c r="AY97" s="18" t="s">
        <v>124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131</v>
      </c>
      <c r="BM97" s="216" t="s">
        <v>159</v>
      </c>
    </row>
    <row r="98" s="2" customFormat="1">
      <c r="A98" s="39"/>
      <c r="B98" s="40"/>
      <c r="C98" s="41"/>
      <c r="D98" s="218" t="s">
        <v>133</v>
      </c>
      <c r="E98" s="41"/>
      <c r="F98" s="219" t="s">
        <v>160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133</v>
      </c>
      <c r="AU98" s="18" t="s">
        <v>81</v>
      </c>
    </row>
    <row r="99" s="13" customFormat="1">
      <c r="A99" s="13"/>
      <c r="B99" s="225"/>
      <c r="C99" s="226"/>
      <c r="D99" s="223" t="s">
        <v>142</v>
      </c>
      <c r="E99" s="227" t="s">
        <v>19</v>
      </c>
      <c r="F99" s="228" t="s">
        <v>161</v>
      </c>
      <c r="G99" s="226"/>
      <c r="H99" s="229">
        <v>75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142</v>
      </c>
      <c r="AU99" s="235" t="s">
        <v>81</v>
      </c>
      <c r="AV99" s="13" t="s">
        <v>81</v>
      </c>
      <c r="AW99" s="13" t="s">
        <v>33</v>
      </c>
      <c r="AX99" s="13" t="s">
        <v>79</v>
      </c>
      <c r="AY99" s="235" t="s">
        <v>124</v>
      </c>
    </row>
    <row r="100" s="2" customFormat="1" ht="33" customHeight="1">
      <c r="A100" s="39"/>
      <c r="B100" s="40"/>
      <c r="C100" s="205" t="s">
        <v>162</v>
      </c>
      <c r="D100" s="205" t="s">
        <v>126</v>
      </c>
      <c r="E100" s="206" t="s">
        <v>163</v>
      </c>
      <c r="F100" s="207" t="s">
        <v>164</v>
      </c>
      <c r="G100" s="208" t="s">
        <v>158</v>
      </c>
      <c r="H100" s="209">
        <v>502.19999999999999</v>
      </c>
      <c r="I100" s="210"/>
      <c r="J100" s="211">
        <f>ROUND(I100*H100,2)</f>
        <v>0</v>
      </c>
      <c r="K100" s="207" t="s">
        <v>130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131</v>
      </c>
      <c r="AT100" s="216" t="s">
        <v>126</v>
      </c>
      <c r="AU100" s="216" t="s">
        <v>81</v>
      </c>
      <c r="AY100" s="18" t="s">
        <v>124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131</v>
      </c>
      <c r="BM100" s="216" t="s">
        <v>165</v>
      </c>
    </row>
    <row r="101" s="2" customFormat="1">
      <c r="A101" s="39"/>
      <c r="B101" s="40"/>
      <c r="C101" s="41"/>
      <c r="D101" s="218" t="s">
        <v>133</v>
      </c>
      <c r="E101" s="41"/>
      <c r="F101" s="219" t="s">
        <v>166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133</v>
      </c>
      <c r="AU101" s="18" t="s">
        <v>81</v>
      </c>
    </row>
    <row r="102" s="13" customFormat="1">
      <c r="A102" s="13"/>
      <c r="B102" s="225"/>
      <c r="C102" s="226"/>
      <c r="D102" s="223" t="s">
        <v>142</v>
      </c>
      <c r="E102" s="227" t="s">
        <v>19</v>
      </c>
      <c r="F102" s="228" t="s">
        <v>167</v>
      </c>
      <c r="G102" s="226"/>
      <c r="H102" s="229">
        <v>502.19999999999999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81</v>
      </c>
      <c r="AV102" s="13" t="s">
        <v>81</v>
      </c>
      <c r="AW102" s="13" t="s">
        <v>33</v>
      </c>
      <c r="AX102" s="13" t="s">
        <v>79</v>
      </c>
      <c r="AY102" s="235" t="s">
        <v>124</v>
      </c>
    </row>
    <row r="103" s="2" customFormat="1" ht="37.8" customHeight="1">
      <c r="A103" s="39"/>
      <c r="B103" s="40"/>
      <c r="C103" s="205" t="s">
        <v>168</v>
      </c>
      <c r="D103" s="205" t="s">
        <v>126</v>
      </c>
      <c r="E103" s="206" t="s">
        <v>169</v>
      </c>
      <c r="F103" s="207" t="s">
        <v>170</v>
      </c>
      <c r="G103" s="208" t="s">
        <v>158</v>
      </c>
      <c r="H103" s="209">
        <v>1</v>
      </c>
      <c r="I103" s="210"/>
      <c r="J103" s="211">
        <f>ROUND(I103*H103,2)</f>
        <v>0</v>
      </c>
      <c r="K103" s="207" t="s">
        <v>130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131</v>
      </c>
      <c r="AT103" s="216" t="s">
        <v>126</v>
      </c>
      <c r="AU103" s="216" t="s">
        <v>81</v>
      </c>
      <c r="AY103" s="18" t="s">
        <v>124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131</v>
      </c>
      <c r="BM103" s="216" t="s">
        <v>171</v>
      </c>
    </row>
    <row r="104" s="2" customFormat="1">
      <c r="A104" s="39"/>
      <c r="B104" s="40"/>
      <c r="C104" s="41"/>
      <c r="D104" s="218" t="s">
        <v>133</v>
      </c>
      <c r="E104" s="41"/>
      <c r="F104" s="219" t="s">
        <v>172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133</v>
      </c>
      <c r="AU104" s="18" t="s">
        <v>81</v>
      </c>
    </row>
    <row r="105" s="13" customFormat="1">
      <c r="A105" s="13"/>
      <c r="B105" s="225"/>
      <c r="C105" s="226"/>
      <c r="D105" s="223" t="s">
        <v>142</v>
      </c>
      <c r="E105" s="227" t="s">
        <v>19</v>
      </c>
      <c r="F105" s="228" t="s">
        <v>173</v>
      </c>
      <c r="G105" s="226"/>
      <c r="H105" s="229">
        <v>1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142</v>
      </c>
      <c r="AU105" s="235" t="s">
        <v>81</v>
      </c>
      <c r="AV105" s="13" t="s">
        <v>81</v>
      </c>
      <c r="AW105" s="13" t="s">
        <v>33</v>
      </c>
      <c r="AX105" s="13" t="s">
        <v>79</v>
      </c>
      <c r="AY105" s="235" t="s">
        <v>124</v>
      </c>
    </row>
    <row r="106" s="2" customFormat="1" ht="16.5" customHeight="1">
      <c r="A106" s="39"/>
      <c r="B106" s="40"/>
      <c r="C106" s="205" t="s">
        <v>174</v>
      </c>
      <c r="D106" s="205" t="s">
        <v>126</v>
      </c>
      <c r="E106" s="206" t="s">
        <v>175</v>
      </c>
      <c r="F106" s="207" t="s">
        <v>176</v>
      </c>
      <c r="G106" s="208" t="s">
        <v>158</v>
      </c>
      <c r="H106" s="209">
        <v>30</v>
      </c>
      <c r="I106" s="210"/>
      <c r="J106" s="211">
        <f>ROUND(I106*H106,2)</f>
        <v>0</v>
      </c>
      <c r="K106" s="207" t="s">
        <v>130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0.13636999999999999</v>
      </c>
      <c r="R106" s="214">
        <f>Q106*H106</f>
        <v>4.0911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131</v>
      </c>
      <c r="AT106" s="216" t="s">
        <v>126</v>
      </c>
      <c r="AU106" s="216" t="s">
        <v>81</v>
      </c>
      <c r="AY106" s="18" t="s">
        <v>124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131</v>
      </c>
      <c r="BM106" s="216" t="s">
        <v>177</v>
      </c>
    </row>
    <row r="107" s="2" customFormat="1">
      <c r="A107" s="39"/>
      <c r="B107" s="40"/>
      <c r="C107" s="41"/>
      <c r="D107" s="218" t="s">
        <v>133</v>
      </c>
      <c r="E107" s="41"/>
      <c r="F107" s="219" t="s">
        <v>178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133</v>
      </c>
      <c r="AU107" s="18" t="s">
        <v>81</v>
      </c>
    </row>
    <row r="108" s="13" customFormat="1">
      <c r="A108" s="13"/>
      <c r="B108" s="225"/>
      <c r="C108" s="226"/>
      <c r="D108" s="223" t="s">
        <v>142</v>
      </c>
      <c r="E108" s="227" t="s">
        <v>19</v>
      </c>
      <c r="F108" s="228" t="s">
        <v>179</v>
      </c>
      <c r="G108" s="226"/>
      <c r="H108" s="229">
        <v>30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142</v>
      </c>
      <c r="AU108" s="235" t="s">
        <v>81</v>
      </c>
      <c r="AV108" s="13" t="s">
        <v>81</v>
      </c>
      <c r="AW108" s="13" t="s">
        <v>33</v>
      </c>
      <c r="AX108" s="13" t="s">
        <v>79</v>
      </c>
      <c r="AY108" s="235" t="s">
        <v>124</v>
      </c>
    </row>
    <row r="109" s="2" customFormat="1" ht="16.5" customHeight="1">
      <c r="A109" s="39"/>
      <c r="B109" s="40"/>
      <c r="C109" s="205" t="s">
        <v>180</v>
      </c>
      <c r="D109" s="205" t="s">
        <v>126</v>
      </c>
      <c r="E109" s="206" t="s">
        <v>181</v>
      </c>
      <c r="F109" s="207" t="s">
        <v>182</v>
      </c>
      <c r="G109" s="208" t="s">
        <v>158</v>
      </c>
      <c r="H109" s="209">
        <v>30</v>
      </c>
      <c r="I109" s="210"/>
      <c r="J109" s="211">
        <f>ROUND(I109*H109,2)</f>
        <v>0</v>
      </c>
      <c r="K109" s="207" t="s">
        <v>130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131</v>
      </c>
      <c r="AT109" s="216" t="s">
        <v>126</v>
      </c>
      <c r="AU109" s="216" t="s">
        <v>81</v>
      </c>
      <c r="AY109" s="18" t="s">
        <v>124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131</v>
      </c>
      <c r="BM109" s="216" t="s">
        <v>183</v>
      </c>
    </row>
    <row r="110" s="2" customFormat="1">
      <c r="A110" s="39"/>
      <c r="B110" s="40"/>
      <c r="C110" s="41"/>
      <c r="D110" s="218" t="s">
        <v>133</v>
      </c>
      <c r="E110" s="41"/>
      <c r="F110" s="219" t="s">
        <v>184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133</v>
      </c>
      <c r="AU110" s="18" t="s">
        <v>81</v>
      </c>
    </row>
    <row r="111" s="13" customFormat="1">
      <c r="A111" s="13"/>
      <c r="B111" s="225"/>
      <c r="C111" s="226"/>
      <c r="D111" s="223" t="s">
        <v>142</v>
      </c>
      <c r="E111" s="227" t="s">
        <v>19</v>
      </c>
      <c r="F111" s="228" t="s">
        <v>179</v>
      </c>
      <c r="G111" s="226"/>
      <c r="H111" s="229">
        <v>30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81</v>
      </c>
      <c r="AV111" s="13" t="s">
        <v>81</v>
      </c>
      <c r="AW111" s="13" t="s">
        <v>33</v>
      </c>
      <c r="AX111" s="13" t="s">
        <v>79</v>
      </c>
      <c r="AY111" s="235" t="s">
        <v>124</v>
      </c>
    </row>
    <row r="112" s="2" customFormat="1" ht="24.15" customHeight="1">
      <c r="A112" s="39"/>
      <c r="B112" s="40"/>
      <c r="C112" s="205" t="s">
        <v>185</v>
      </c>
      <c r="D112" s="205" t="s">
        <v>126</v>
      </c>
      <c r="E112" s="206" t="s">
        <v>186</v>
      </c>
      <c r="F112" s="207" t="s">
        <v>187</v>
      </c>
      <c r="G112" s="208" t="s">
        <v>158</v>
      </c>
      <c r="H112" s="209">
        <v>577.20000000000005</v>
      </c>
      <c r="I112" s="210"/>
      <c r="J112" s="211">
        <f>ROUND(I112*H112,2)</f>
        <v>0</v>
      </c>
      <c r="K112" s="207" t="s">
        <v>130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131</v>
      </c>
      <c r="AT112" s="216" t="s">
        <v>126</v>
      </c>
      <c r="AU112" s="216" t="s">
        <v>81</v>
      </c>
      <c r="AY112" s="18" t="s">
        <v>124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131</v>
      </c>
      <c r="BM112" s="216" t="s">
        <v>188</v>
      </c>
    </row>
    <row r="113" s="2" customFormat="1">
      <c r="A113" s="39"/>
      <c r="B113" s="40"/>
      <c r="C113" s="41"/>
      <c r="D113" s="218" t="s">
        <v>133</v>
      </c>
      <c r="E113" s="41"/>
      <c r="F113" s="219" t="s">
        <v>189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133</v>
      </c>
      <c r="AU113" s="18" t="s">
        <v>81</v>
      </c>
    </row>
    <row r="114" s="13" customFormat="1">
      <c r="A114" s="13"/>
      <c r="B114" s="225"/>
      <c r="C114" s="226"/>
      <c r="D114" s="223" t="s">
        <v>142</v>
      </c>
      <c r="E114" s="227" t="s">
        <v>19</v>
      </c>
      <c r="F114" s="228" t="s">
        <v>190</v>
      </c>
      <c r="G114" s="226"/>
      <c r="H114" s="229">
        <v>577.20000000000005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142</v>
      </c>
      <c r="AU114" s="235" t="s">
        <v>81</v>
      </c>
      <c r="AV114" s="13" t="s">
        <v>81</v>
      </c>
      <c r="AW114" s="13" t="s">
        <v>33</v>
      </c>
      <c r="AX114" s="13" t="s">
        <v>79</v>
      </c>
      <c r="AY114" s="235" t="s">
        <v>124</v>
      </c>
    </row>
    <row r="115" s="2" customFormat="1" ht="16.5" customHeight="1">
      <c r="A115" s="39"/>
      <c r="B115" s="40"/>
      <c r="C115" s="205" t="s">
        <v>191</v>
      </c>
      <c r="D115" s="205" t="s">
        <v>126</v>
      </c>
      <c r="E115" s="206" t="s">
        <v>192</v>
      </c>
      <c r="F115" s="207" t="s">
        <v>193</v>
      </c>
      <c r="G115" s="208" t="s">
        <v>158</v>
      </c>
      <c r="H115" s="209">
        <v>577.20000000000005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131</v>
      </c>
      <c r="AT115" s="216" t="s">
        <v>126</v>
      </c>
      <c r="AU115" s="216" t="s">
        <v>81</v>
      </c>
      <c r="AY115" s="18" t="s">
        <v>124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131</v>
      </c>
      <c r="BM115" s="216" t="s">
        <v>194</v>
      </c>
    </row>
    <row r="116" s="2" customFormat="1">
      <c r="A116" s="39"/>
      <c r="B116" s="40"/>
      <c r="C116" s="41"/>
      <c r="D116" s="223" t="s">
        <v>135</v>
      </c>
      <c r="E116" s="41"/>
      <c r="F116" s="224" t="s">
        <v>195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135</v>
      </c>
      <c r="AU116" s="18" t="s">
        <v>81</v>
      </c>
    </row>
    <row r="117" s="12" customFormat="1" ht="22.8" customHeight="1">
      <c r="A117" s="12"/>
      <c r="B117" s="189"/>
      <c r="C117" s="190"/>
      <c r="D117" s="191" t="s">
        <v>70</v>
      </c>
      <c r="E117" s="203" t="s">
        <v>81</v>
      </c>
      <c r="F117" s="203" t="s">
        <v>196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SUM(P118:P121)</f>
        <v>0</v>
      </c>
      <c r="Q117" s="197"/>
      <c r="R117" s="198">
        <f>SUM(R118:R121)</f>
        <v>72.200000000000003</v>
      </c>
      <c r="S117" s="197"/>
      <c r="T117" s="199">
        <f>SUM(T118:T121)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79</v>
      </c>
      <c r="AT117" s="201" t="s">
        <v>70</v>
      </c>
      <c r="AU117" s="201" t="s">
        <v>79</v>
      </c>
      <c r="AY117" s="200" t="s">
        <v>124</v>
      </c>
      <c r="BK117" s="202">
        <f>SUM(BK118:BK121)</f>
        <v>0</v>
      </c>
    </row>
    <row r="118" s="2" customFormat="1" ht="16.5" customHeight="1">
      <c r="A118" s="39"/>
      <c r="B118" s="40"/>
      <c r="C118" s="205" t="s">
        <v>8</v>
      </c>
      <c r="D118" s="205" t="s">
        <v>126</v>
      </c>
      <c r="E118" s="206" t="s">
        <v>197</v>
      </c>
      <c r="F118" s="207" t="s">
        <v>198</v>
      </c>
      <c r="G118" s="208" t="s">
        <v>129</v>
      </c>
      <c r="H118" s="209">
        <v>150</v>
      </c>
      <c r="I118" s="210"/>
      <c r="J118" s="211">
        <f>ROUND(I118*H118,2)</f>
        <v>0</v>
      </c>
      <c r="K118" s="207" t="s">
        <v>130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0.108</v>
      </c>
      <c r="R118" s="214">
        <f>Q118*H118</f>
        <v>16.199999999999999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131</v>
      </c>
      <c r="AT118" s="216" t="s">
        <v>126</v>
      </c>
      <c r="AU118" s="216" t="s">
        <v>81</v>
      </c>
      <c r="AY118" s="18" t="s">
        <v>124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131</v>
      </c>
      <c r="BM118" s="216" t="s">
        <v>199</v>
      </c>
    </row>
    <row r="119" s="2" customFormat="1">
      <c r="A119" s="39"/>
      <c r="B119" s="40"/>
      <c r="C119" s="41"/>
      <c r="D119" s="218" t="s">
        <v>133</v>
      </c>
      <c r="E119" s="41"/>
      <c r="F119" s="219" t="s">
        <v>200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133</v>
      </c>
      <c r="AU119" s="18" t="s">
        <v>81</v>
      </c>
    </row>
    <row r="120" s="2" customFormat="1" ht="16.5" customHeight="1">
      <c r="A120" s="39"/>
      <c r="B120" s="40"/>
      <c r="C120" s="236" t="s">
        <v>201</v>
      </c>
      <c r="D120" s="236" t="s">
        <v>202</v>
      </c>
      <c r="E120" s="237" t="s">
        <v>203</v>
      </c>
      <c r="F120" s="238" t="s">
        <v>204</v>
      </c>
      <c r="G120" s="239" t="s">
        <v>205</v>
      </c>
      <c r="H120" s="240">
        <v>50</v>
      </c>
      <c r="I120" s="241"/>
      <c r="J120" s="242">
        <f>ROUND(I120*H120,2)</f>
        <v>0</v>
      </c>
      <c r="K120" s="238" t="s">
        <v>130</v>
      </c>
      <c r="L120" s="243"/>
      <c r="M120" s="244" t="s">
        <v>19</v>
      </c>
      <c r="N120" s="245" t="s">
        <v>42</v>
      </c>
      <c r="O120" s="85"/>
      <c r="P120" s="214">
        <f>O120*H120</f>
        <v>0</v>
      </c>
      <c r="Q120" s="214">
        <v>1.1200000000000001</v>
      </c>
      <c r="R120" s="214">
        <f>Q120*H120</f>
        <v>56.000000000000007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174</v>
      </c>
      <c r="AT120" s="216" t="s">
        <v>202</v>
      </c>
      <c r="AU120" s="216" t="s">
        <v>81</v>
      </c>
      <c r="AY120" s="18" t="s">
        <v>124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131</v>
      </c>
      <c r="BM120" s="216" t="s">
        <v>206</v>
      </c>
    </row>
    <row r="121" s="2" customFormat="1">
      <c r="A121" s="39"/>
      <c r="B121" s="40"/>
      <c r="C121" s="41"/>
      <c r="D121" s="223" t="s">
        <v>135</v>
      </c>
      <c r="E121" s="41"/>
      <c r="F121" s="224" t="s">
        <v>207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135</v>
      </c>
      <c r="AU121" s="18" t="s">
        <v>81</v>
      </c>
    </row>
    <row r="122" s="12" customFormat="1" ht="22.8" customHeight="1">
      <c r="A122" s="12"/>
      <c r="B122" s="189"/>
      <c r="C122" s="190"/>
      <c r="D122" s="191" t="s">
        <v>70</v>
      </c>
      <c r="E122" s="203" t="s">
        <v>144</v>
      </c>
      <c r="F122" s="203" t="s">
        <v>208</v>
      </c>
      <c r="G122" s="190"/>
      <c r="H122" s="190"/>
      <c r="I122" s="193"/>
      <c r="J122" s="204">
        <f>BK122</f>
        <v>0</v>
      </c>
      <c r="K122" s="190"/>
      <c r="L122" s="195"/>
      <c r="M122" s="196"/>
      <c r="N122" s="197"/>
      <c r="O122" s="197"/>
      <c r="P122" s="198">
        <f>SUM(P123:P128)</f>
        <v>0</v>
      </c>
      <c r="Q122" s="197"/>
      <c r="R122" s="198">
        <f>SUM(R123:R128)</f>
        <v>0.75959999999999994</v>
      </c>
      <c r="S122" s="197"/>
      <c r="T122" s="199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79</v>
      </c>
      <c r="AT122" s="201" t="s">
        <v>70</v>
      </c>
      <c r="AU122" s="201" t="s">
        <v>79</v>
      </c>
      <c r="AY122" s="200" t="s">
        <v>124</v>
      </c>
      <c r="BK122" s="202">
        <f>SUM(BK123:BK128)</f>
        <v>0</v>
      </c>
    </row>
    <row r="123" s="2" customFormat="1" ht="24.15" customHeight="1">
      <c r="A123" s="39"/>
      <c r="B123" s="40"/>
      <c r="C123" s="205" t="s">
        <v>209</v>
      </c>
      <c r="D123" s="205" t="s">
        <v>126</v>
      </c>
      <c r="E123" s="206" t="s">
        <v>210</v>
      </c>
      <c r="F123" s="207" t="s">
        <v>211</v>
      </c>
      <c r="G123" s="208" t="s">
        <v>139</v>
      </c>
      <c r="H123" s="209">
        <v>40</v>
      </c>
      <c r="I123" s="210"/>
      <c r="J123" s="211">
        <f>ROUND(I123*H123,2)</f>
        <v>0</v>
      </c>
      <c r="K123" s="207" t="s">
        <v>130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0.018839999999999999</v>
      </c>
      <c r="R123" s="214">
        <f>Q123*H123</f>
        <v>0.75359999999999994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131</v>
      </c>
      <c r="AT123" s="216" t="s">
        <v>126</v>
      </c>
      <c r="AU123" s="216" t="s">
        <v>81</v>
      </c>
      <c r="AY123" s="18" t="s">
        <v>124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131</v>
      </c>
      <c r="BM123" s="216" t="s">
        <v>212</v>
      </c>
    </row>
    <row r="124" s="2" customFormat="1">
      <c r="A124" s="39"/>
      <c r="B124" s="40"/>
      <c r="C124" s="41"/>
      <c r="D124" s="218" t="s">
        <v>133</v>
      </c>
      <c r="E124" s="41"/>
      <c r="F124" s="219" t="s">
        <v>213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133</v>
      </c>
      <c r="AU124" s="18" t="s">
        <v>81</v>
      </c>
    </row>
    <row r="125" s="2" customFormat="1" ht="24.15" customHeight="1">
      <c r="A125" s="39"/>
      <c r="B125" s="40"/>
      <c r="C125" s="205" t="s">
        <v>214</v>
      </c>
      <c r="D125" s="205" t="s">
        <v>126</v>
      </c>
      <c r="E125" s="206" t="s">
        <v>215</v>
      </c>
      <c r="F125" s="207" t="s">
        <v>216</v>
      </c>
      <c r="G125" s="208" t="s">
        <v>139</v>
      </c>
      <c r="H125" s="209">
        <v>40</v>
      </c>
      <c r="I125" s="210"/>
      <c r="J125" s="211">
        <f>ROUND(I125*H125,2)</f>
        <v>0</v>
      </c>
      <c r="K125" s="207" t="s">
        <v>130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0.00014999999999999999</v>
      </c>
      <c r="R125" s="214">
        <f>Q125*H125</f>
        <v>0.0059999999999999993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131</v>
      </c>
      <c r="AT125" s="216" t="s">
        <v>126</v>
      </c>
      <c r="AU125" s="216" t="s">
        <v>81</v>
      </c>
      <c r="AY125" s="18" t="s">
        <v>124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131</v>
      </c>
      <c r="BM125" s="216" t="s">
        <v>217</v>
      </c>
    </row>
    <row r="126" s="2" customFormat="1">
      <c r="A126" s="39"/>
      <c r="B126" s="40"/>
      <c r="C126" s="41"/>
      <c r="D126" s="218" t="s">
        <v>133</v>
      </c>
      <c r="E126" s="41"/>
      <c r="F126" s="219" t="s">
        <v>218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133</v>
      </c>
      <c r="AU126" s="18" t="s">
        <v>81</v>
      </c>
    </row>
    <row r="127" s="2" customFormat="1" ht="24.15" customHeight="1">
      <c r="A127" s="39"/>
      <c r="B127" s="40"/>
      <c r="C127" s="205" t="s">
        <v>219</v>
      </c>
      <c r="D127" s="205" t="s">
        <v>126</v>
      </c>
      <c r="E127" s="206" t="s">
        <v>220</v>
      </c>
      <c r="F127" s="207" t="s">
        <v>221</v>
      </c>
      <c r="G127" s="208" t="s">
        <v>139</v>
      </c>
      <c r="H127" s="209">
        <v>40</v>
      </c>
      <c r="I127" s="210"/>
      <c r="J127" s="211">
        <f>ROUND(I127*H127,2)</f>
        <v>0</v>
      </c>
      <c r="K127" s="207" t="s">
        <v>130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131</v>
      </c>
      <c r="AT127" s="216" t="s">
        <v>126</v>
      </c>
      <c r="AU127" s="216" t="s">
        <v>81</v>
      </c>
      <c r="AY127" s="18" t="s">
        <v>124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131</v>
      </c>
      <c r="BM127" s="216" t="s">
        <v>222</v>
      </c>
    </row>
    <row r="128" s="2" customFormat="1">
      <c r="A128" s="39"/>
      <c r="B128" s="40"/>
      <c r="C128" s="41"/>
      <c r="D128" s="218" t="s">
        <v>133</v>
      </c>
      <c r="E128" s="41"/>
      <c r="F128" s="219" t="s">
        <v>223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133</v>
      </c>
      <c r="AU128" s="18" t="s">
        <v>81</v>
      </c>
    </row>
    <row r="129" s="12" customFormat="1" ht="22.8" customHeight="1">
      <c r="A129" s="12"/>
      <c r="B129" s="189"/>
      <c r="C129" s="190"/>
      <c r="D129" s="191" t="s">
        <v>70</v>
      </c>
      <c r="E129" s="203" t="s">
        <v>224</v>
      </c>
      <c r="F129" s="203" t="s">
        <v>225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SUM(P130:P133)</f>
        <v>0</v>
      </c>
      <c r="Q129" s="197"/>
      <c r="R129" s="198">
        <f>SUM(R130:R133)</f>
        <v>0</v>
      </c>
      <c r="S129" s="197"/>
      <c r="T129" s="199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0" t="s">
        <v>79</v>
      </c>
      <c r="AT129" s="201" t="s">
        <v>70</v>
      </c>
      <c r="AU129" s="201" t="s">
        <v>79</v>
      </c>
      <c r="AY129" s="200" t="s">
        <v>124</v>
      </c>
      <c r="BK129" s="202">
        <f>SUM(BK130:BK133)</f>
        <v>0</v>
      </c>
    </row>
    <row r="130" s="2" customFormat="1" ht="16.5" customHeight="1">
      <c r="A130" s="39"/>
      <c r="B130" s="40"/>
      <c r="C130" s="205" t="s">
        <v>226</v>
      </c>
      <c r="D130" s="205" t="s">
        <v>126</v>
      </c>
      <c r="E130" s="206" t="s">
        <v>227</v>
      </c>
      <c r="F130" s="207" t="s">
        <v>228</v>
      </c>
      <c r="G130" s="208" t="s">
        <v>229</v>
      </c>
      <c r="H130" s="209">
        <v>77.718000000000004</v>
      </c>
      <c r="I130" s="210"/>
      <c r="J130" s="211">
        <f>ROUND(I130*H130,2)</f>
        <v>0</v>
      </c>
      <c r="K130" s="207" t="s">
        <v>130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131</v>
      </c>
      <c r="AT130" s="216" t="s">
        <v>126</v>
      </c>
      <c r="AU130" s="216" t="s">
        <v>81</v>
      </c>
      <c r="AY130" s="18" t="s">
        <v>124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131</v>
      </c>
      <c r="BM130" s="216" t="s">
        <v>230</v>
      </c>
    </row>
    <row r="131" s="2" customFormat="1">
      <c r="A131" s="39"/>
      <c r="B131" s="40"/>
      <c r="C131" s="41"/>
      <c r="D131" s="218" t="s">
        <v>133</v>
      </c>
      <c r="E131" s="41"/>
      <c r="F131" s="219" t="s">
        <v>231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133</v>
      </c>
      <c r="AU131" s="18" t="s">
        <v>81</v>
      </c>
    </row>
    <row r="132" s="2" customFormat="1" ht="24.15" customHeight="1">
      <c r="A132" s="39"/>
      <c r="B132" s="40"/>
      <c r="C132" s="205" t="s">
        <v>232</v>
      </c>
      <c r="D132" s="205" t="s">
        <v>126</v>
      </c>
      <c r="E132" s="206" t="s">
        <v>233</v>
      </c>
      <c r="F132" s="207" t="s">
        <v>234</v>
      </c>
      <c r="G132" s="208" t="s">
        <v>229</v>
      </c>
      <c r="H132" s="209">
        <v>77.718000000000004</v>
      </c>
      <c r="I132" s="210"/>
      <c r="J132" s="211">
        <f>ROUND(I132*H132,2)</f>
        <v>0</v>
      </c>
      <c r="K132" s="207" t="s">
        <v>130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131</v>
      </c>
      <c r="AT132" s="216" t="s">
        <v>126</v>
      </c>
      <c r="AU132" s="216" t="s">
        <v>81</v>
      </c>
      <c r="AY132" s="18" t="s">
        <v>124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131</v>
      </c>
      <c r="BM132" s="216" t="s">
        <v>235</v>
      </c>
    </row>
    <row r="133" s="2" customFormat="1">
      <c r="A133" s="39"/>
      <c r="B133" s="40"/>
      <c r="C133" s="41"/>
      <c r="D133" s="218" t="s">
        <v>133</v>
      </c>
      <c r="E133" s="41"/>
      <c r="F133" s="219" t="s">
        <v>236</v>
      </c>
      <c r="G133" s="41"/>
      <c r="H133" s="41"/>
      <c r="I133" s="220"/>
      <c r="J133" s="41"/>
      <c r="K133" s="41"/>
      <c r="L133" s="45"/>
      <c r="M133" s="246"/>
      <c r="N133" s="247"/>
      <c r="O133" s="248"/>
      <c r="P133" s="248"/>
      <c r="Q133" s="248"/>
      <c r="R133" s="248"/>
      <c r="S133" s="248"/>
      <c r="T133" s="24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133</v>
      </c>
      <c r="AU133" s="18" t="s">
        <v>81</v>
      </c>
    </row>
    <row r="134" s="2" customFormat="1" ht="6.96" customHeight="1">
      <c r="A134" s="39"/>
      <c r="B134" s="60"/>
      <c r="C134" s="61"/>
      <c r="D134" s="61"/>
      <c r="E134" s="61"/>
      <c r="F134" s="61"/>
      <c r="G134" s="61"/>
      <c r="H134" s="61"/>
      <c r="I134" s="61"/>
      <c r="J134" s="61"/>
      <c r="K134" s="61"/>
      <c r="L134" s="45"/>
      <c r="M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</sheetData>
  <sheetProtection sheet="1" autoFilter="0" formatColumns="0" formatRows="0" objects="1" scenarios="1" spinCount="100000" saltValue="lnbBL4ky28Ye3mEJGIuhoBsKzD6MjAV0dQItFeljLDiGkgo2T4TeD+n/86lRDHOrDBS0Hdxvk8Ukybf3eQYK0A==" hashValue="8ftyJV+mO/KIadzzszfnuzgeFuNLRmxOQ4MZcKFWJ/Djkh+g8JQ67XcXBQCx1Iu9mSAWsqgyROogQbBarOe72A==" algorithmName="SHA-512" password="CC35"/>
  <autoFilter ref="C83:K13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1/113151111"/>
    <hyperlink ref="F91" r:id="rId2" display="https://podminky.urs.cz/item/CS_URS_2025_01/115001105"/>
    <hyperlink ref="F94" r:id="rId3" display="https://podminky.urs.cz/item/CS_URS_2025_01/115101202"/>
    <hyperlink ref="F96" r:id="rId4" display="https://podminky.urs.cz/item/CS_URS_2025_01/115101302"/>
    <hyperlink ref="F98" r:id="rId5" display="https://podminky.urs.cz/item/CS_URS_2025_01/122151103"/>
    <hyperlink ref="F101" r:id="rId6" display="https://podminky.urs.cz/item/CS_URS_2025_01/127751101"/>
    <hyperlink ref="F104" r:id="rId7" display="https://podminky.urs.cz/item/CS_URS_2025_01/139911113"/>
    <hyperlink ref="F107" r:id="rId8" display="https://podminky.urs.cz/item/CS_URS_2025_01/155135111"/>
    <hyperlink ref="F110" r:id="rId9" display="https://podminky.urs.cz/item/CS_URS_2025_01/155135112"/>
    <hyperlink ref="F113" r:id="rId10" display="https://podminky.urs.cz/item/CS_URS_2025_01/171151112"/>
    <hyperlink ref="F119" r:id="rId11" display="https://podminky.urs.cz/item/CS_URS_2025_01/291211111"/>
    <hyperlink ref="F124" r:id="rId12" display="https://podminky.urs.cz/item/CS_URS_2025_01/348185121"/>
    <hyperlink ref="F126" r:id="rId13" display="https://podminky.urs.cz/item/CS_URS_2025_01/348185131"/>
    <hyperlink ref="F128" r:id="rId14" display="https://podminky.urs.cz/item/CS_URS_2025_01/348185211"/>
    <hyperlink ref="F131" r:id="rId15" display="https://podminky.urs.cz/item/CS_URS_2025_01/998323011"/>
    <hyperlink ref="F133" r:id="rId16" display="https://podminky.urs.cz/item/CS_URS_2025_01/9983230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Jez Zuberský - oprava jezu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237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5. 3. 2025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ROUND((SUM(BE88:BE143)),  2)</f>
        <v>0</v>
      </c>
      <c r="G33" s="39"/>
      <c r="H33" s="39"/>
      <c r="I33" s="149">
        <v>0.20999999999999999</v>
      </c>
      <c r="J33" s="148">
        <f>ROUND(((SUM(BE88:BE143))*I33),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ROUND((SUM(BF88:BF143)),  2)</f>
        <v>0</v>
      </c>
      <c r="G34" s="39"/>
      <c r="H34" s="39"/>
      <c r="I34" s="149">
        <v>0.12</v>
      </c>
      <c r="J34" s="148">
        <f>ROUND(((SUM(BF88:BF143))*I34),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ROUND((SUM(BG88:BG143)),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ROUND((SUM(BH88:BH143)),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ROUND((SUM(BI88:BI143)),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Jez Zuberský - oprava jezu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SO-02 - Údržbové práce v korytě pod jezem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Rožnov p.R.</v>
      </c>
      <c r="G52" s="41"/>
      <c r="H52" s="41"/>
      <c r="I52" s="33" t="s">
        <v>23</v>
      </c>
      <c r="J52" s="73" t="str">
        <f>IF(J12="","",J12)</f>
        <v>5. 3. 2025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>AGROPROJEKT PSO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AGROPROJEKT PSO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107</v>
      </c>
      <c r="E62" s="175"/>
      <c r="F62" s="175"/>
      <c r="G62" s="175"/>
      <c r="H62" s="175"/>
      <c r="I62" s="175"/>
      <c r="J62" s="176">
        <f>J108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238</v>
      </c>
      <c r="E63" s="175"/>
      <c r="F63" s="175"/>
      <c r="G63" s="175"/>
      <c r="H63" s="175"/>
      <c r="I63" s="175"/>
      <c r="J63" s="176">
        <f>J112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239</v>
      </c>
      <c r="E64" s="175"/>
      <c r="F64" s="175"/>
      <c r="G64" s="175"/>
      <c r="H64" s="175"/>
      <c r="I64" s="175"/>
      <c r="J64" s="176">
        <f>J120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240</v>
      </c>
      <c r="E65" s="175"/>
      <c r="F65" s="175"/>
      <c r="G65" s="175"/>
      <c r="H65" s="175"/>
      <c r="I65" s="175"/>
      <c r="J65" s="176">
        <f>J125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108</v>
      </c>
      <c r="E66" s="175"/>
      <c r="F66" s="175"/>
      <c r="G66" s="175"/>
      <c r="H66" s="175"/>
      <c r="I66" s="175"/>
      <c r="J66" s="176">
        <f>J135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241</v>
      </c>
      <c r="E67" s="169"/>
      <c r="F67" s="169"/>
      <c r="G67" s="169"/>
      <c r="H67" s="169"/>
      <c r="I67" s="169"/>
      <c r="J67" s="170">
        <f>J140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242</v>
      </c>
      <c r="E68" s="175"/>
      <c r="F68" s="175"/>
      <c r="G68" s="175"/>
      <c r="H68" s="175"/>
      <c r="I68" s="175"/>
      <c r="J68" s="176">
        <f>J141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109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Jez Zuberský - oprava jezu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98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SO-02 - Údržbové práce v korytě pod jezem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Rožnov p.R.</v>
      </c>
      <c r="G82" s="41"/>
      <c r="H82" s="41"/>
      <c r="I82" s="33" t="s">
        <v>23</v>
      </c>
      <c r="J82" s="73" t="str">
        <f>IF(J12="","",J12)</f>
        <v>5. 3. 2025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E15</f>
        <v xml:space="preserve"> </v>
      </c>
      <c r="G84" s="41"/>
      <c r="H84" s="41"/>
      <c r="I84" s="33" t="s">
        <v>31</v>
      </c>
      <c r="J84" s="37" t="str">
        <f>E21</f>
        <v>AGROPROJEKT PSO s.r.o.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AGROPROJEKT PSO s.r.o.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110</v>
      </c>
      <c r="D87" s="181" t="s">
        <v>56</v>
      </c>
      <c r="E87" s="181" t="s">
        <v>52</v>
      </c>
      <c r="F87" s="181" t="s">
        <v>53</v>
      </c>
      <c r="G87" s="181" t="s">
        <v>111</v>
      </c>
      <c r="H87" s="181" t="s">
        <v>112</v>
      </c>
      <c r="I87" s="181" t="s">
        <v>113</v>
      </c>
      <c r="J87" s="181" t="s">
        <v>102</v>
      </c>
      <c r="K87" s="182" t="s">
        <v>114</v>
      </c>
      <c r="L87" s="183"/>
      <c r="M87" s="93" t="s">
        <v>19</v>
      </c>
      <c r="N87" s="94" t="s">
        <v>41</v>
      </c>
      <c r="O87" s="94" t="s">
        <v>115</v>
      </c>
      <c r="P87" s="94" t="s">
        <v>116</v>
      </c>
      <c r="Q87" s="94" t="s">
        <v>117</v>
      </c>
      <c r="R87" s="94" t="s">
        <v>118</v>
      </c>
      <c r="S87" s="94" t="s">
        <v>119</v>
      </c>
      <c r="T87" s="95" t="s">
        <v>120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121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P89+P140</f>
        <v>0</v>
      </c>
      <c r="Q88" s="97"/>
      <c r="R88" s="186">
        <f>R89+R140</f>
        <v>362.25538400000005</v>
      </c>
      <c r="S88" s="97"/>
      <c r="T88" s="187">
        <f>T89+T140</f>
        <v>1.105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103</v>
      </c>
      <c r="BK88" s="188">
        <f>BK89+BK140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122</v>
      </c>
      <c r="F89" s="192" t="s">
        <v>123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P90+P108+P112+P120+P125+P135</f>
        <v>0</v>
      </c>
      <c r="Q89" s="197"/>
      <c r="R89" s="198">
        <f>R90+R108+R112+R120+R125+R135</f>
        <v>362.25538400000005</v>
      </c>
      <c r="S89" s="197"/>
      <c r="T89" s="199">
        <f>T90+T108+T112+T120+T125+T135</f>
        <v>1.105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71</v>
      </c>
      <c r="AY89" s="200" t="s">
        <v>124</v>
      </c>
      <c r="BK89" s="202">
        <f>BK90+BK108+BK112+BK120+BK125+BK135</f>
        <v>0</v>
      </c>
    </row>
    <row r="90" s="12" customFormat="1" ht="22.8" customHeight="1">
      <c r="A90" s="12"/>
      <c r="B90" s="189"/>
      <c r="C90" s="190"/>
      <c r="D90" s="191" t="s">
        <v>70</v>
      </c>
      <c r="E90" s="203" t="s">
        <v>79</v>
      </c>
      <c r="F90" s="203" t="s">
        <v>125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SUM(P91:P107)</f>
        <v>0</v>
      </c>
      <c r="Q90" s="197"/>
      <c r="R90" s="198">
        <f>SUM(R91:R107)</f>
        <v>0</v>
      </c>
      <c r="S90" s="197"/>
      <c r="T90" s="199">
        <f>SUM(T91:T107)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79</v>
      </c>
      <c r="AY90" s="200" t="s">
        <v>124</v>
      </c>
      <c r="BK90" s="202">
        <f>SUM(BK91:BK107)</f>
        <v>0</v>
      </c>
    </row>
    <row r="91" s="2" customFormat="1" ht="24.15" customHeight="1">
      <c r="A91" s="39"/>
      <c r="B91" s="40"/>
      <c r="C91" s="205" t="s">
        <v>79</v>
      </c>
      <c r="D91" s="205" t="s">
        <v>126</v>
      </c>
      <c r="E91" s="206" t="s">
        <v>243</v>
      </c>
      <c r="F91" s="207" t="s">
        <v>244</v>
      </c>
      <c r="G91" s="208" t="s">
        <v>129</v>
      </c>
      <c r="H91" s="209">
        <v>800</v>
      </c>
      <c r="I91" s="210"/>
      <c r="J91" s="211">
        <f>ROUND(I91*H91,2)</f>
        <v>0</v>
      </c>
      <c r="K91" s="207" t="s">
        <v>130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131</v>
      </c>
      <c r="AT91" s="216" t="s">
        <v>126</v>
      </c>
      <c r="AU91" s="216" t="s">
        <v>81</v>
      </c>
      <c r="AY91" s="18" t="s">
        <v>124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131</v>
      </c>
      <c r="BM91" s="216" t="s">
        <v>245</v>
      </c>
    </row>
    <row r="92" s="2" customFormat="1">
      <c r="A92" s="39"/>
      <c r="B92" s="40"/>
      <c r="C92" s="41"/>
      <c r="D92" s="218" t="s">
        <v>133</v>
      </c>
      <c r="E92" s="41"/>
      <c r="F92" s="219" t="s">
        <v>246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133</v>
      </c>
      <c r="AU92" s="18" t="s">
        <v>81</v>
      </c>
    </row>
    <row r="93" s="2" customFormat="1" ht="21.75" customHeight="1">
      <c r="A93" s="39"/>
      <c r="B93" s="40"/>
      <c r="C93" s="205" t="s">
        <v>81</v>
      </c>
      <c r="D93" s="205" t="s">
        <v>126</v>
      </c>
      <c r="E93" s="206" t="s">
        <v>247</v>
      </c>
      <c r="F93" s="207" t="s">
        <v>248</v>
      </c>
      <c r="G93" s="208" t="s">
        <v>205</v>
      </c>
      <c r="H93" s="209">
        <v>1</v>
      </c>
      <c r="I93" s="210"/>
      <c r="J93" s="211">
        <f>ROUND(I93*H93,2)</f>
        <v>0</v>
      </c>
      <c r="K93" s="207" t="s">
        <v>130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131</v>
      </c>
      <c r="AT93" s="216" t="s">
        <v>126</v>
      </c>
      <c r="AU93" s="216" t="s">
        <v>81</v>
      </c>
      <c r="AY93" s="18" t="s">
        <v>124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131</v>
      </c>
      <c r="BM93" s="216" t="s">
        <v>249</v>
      </c>
    </row>
    <row r="94" s="2" customFormat="1">
      <c r="A94" s="39"/>
      <c r="B94" s="40"/>
      <c r="C94" s="41"/>
      <c r="D94" s="218" t="s">
        <v>133</v>
      </c>
      <c r="E94" s="41"/>
      <c r="F94" s="219" t="s">
        <v>250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133</v>
      </c>
      <c r="AU94" s="18" t="s">
        <v>81</v>
      </c>
    </row>
    <row r="95" s="2" customFormat="1" ht="21.75" customHeight="1">
      <c r="A95" s="39"/>
      <c r="B95" s="40"/>
      <c r="C95" s="205" t="s">
        <v>144</v>
      </c>
      <c r="D95" s="205" t="s">
        <v>126</v>
      </c>
      <c r="E95" s="206" t="s">
        <v>251</v>
      </c>
      <c r="F95" s="207" t="s">
        <v>252</v>
      </c>
      <c r="G95" s="208" t="s">
        <v>129</v>
      </c>
      <c r="H95" s="209">
        <v>1</v>
      </c>
      <c r="I95" s="210"/>
      <c r="J95" s="211">
        <f>ROUND(I95*H95,2)</f>
        <v>0</v>
      </c>
      <c r="K95" s="207" t="s">
        <v>130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131</v>
      </c>
      <c r="AT95" s="216" t="s">
        <v>126</v>
      </c>
      <c r="AU95" s="216" t="s">
        <v>81</v>
      </c>
      <c r="AY95" s="18" t="s">
        <v>124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131</v>
      </c>
      <c r="BM95" s="216" t="s">
        <v>253</v>
      </c>
    </row>
    <row r="96" s="2" customFormat="1">
      <c r="A96" s="39"/>
      <c r="B96" s="40"/>
      <c r="C96" s="41"/>
      <c r="D96" s="218" t="s">
        <v>133</v>
      </c>
      <c r="E96" s="41"/>
      <c r="F96" s="219" t="s">
        <v>254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133</v>
      </c>
      <c r="AU96" s="18" t="s">
        <v>81</v>
      </c>
    </row>
    <row r="97" s="2" customFormat="1" ht="24.15" customHeight="1">
      <c r="A97" s="39"/>
      <c r="B97" s="40"/>
      <c r="C97" s="205" t="s">
        <v>131</v>
      </c>
      <c r="D97" s="205" t="s">
        <v>126</v>
      </c>
      <c r="E97" s="206" t="s">
        <v>255</v>
      </c>
      <c r="F97" s="207" t="s">
        <v>256</v>
      </c>
      <c r="G97" s="208" t="s">
        <v>205</v>
      </c>
      <c r="H97" s="209">
        <v>1</v>
      </c>
      <c r="I97" s="210"/>
      <c r="J97" s="211">
        <f>ROUND(I97*H97,2)</f>
        <v>0</v>
      </c>
      <c r="K97" s="207" t="s">
        <v>130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131</v>
      </c>
      <c r="AT97" s="216" t="s">
        <v>126</v>
      </c>
      <c r="AU97" s="216" t="s">
        <v>81</v>
      </c>
      <c r="AY97" s="18" t="s">
        <v>124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131</v>
      </c>
      <c r="BM97" s="216" t="s">
        <v>257</v>
      </c>
    </row>
    <row r="98" s="2" customFormat="1">
      <c r="A98" s="39"/>
      <c r="B98" s="40"/>
      <c r="C98" s="41"/>
      <c r="D98" s="218" t="s">
        <v>133</v>
      </c>
      <c r="E98" s="41"/>
      <c r="F98" s="219" t="s">
        <v>258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133</v>
      </c>
      <c r="AU98" s="18" t="s">
        <v>81</v>
      </c>
    </row>
    <row r="99" s="2" customFormat="1" ht="24.15" customHeight="1">
      <c r="A99" s="39"/>
      <c r="B99" s="40"/>
      <c r="C99" s="205" t="s">
        <v>155</v>
      </c>
      <c r="D99" s="205" t="s">
        <v>126</v>
      </c>
      <c r="E99" s="206" t="s">
        <v>259</v>
      </c>
      <c r="F99" s="207" t="s">
        <v>260</v>
      </c>
      <c r="G99" s="208" t="s">
        <v>205</v>
      </c>
      <c r="H99" s="209">
        <v>1</v>
      </c>
      <c r="I99" s="210"/>
      <c r="J99" s="211">
        <f>ROUND(I99*H99,2)</f>
        <v>0</v>
      </c>
      <c r="K99" s="207" t="s">
        <v>130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131</v>
      </c>
      <c r="AT99" s="216" t="s">
        <v>126</v>
      </c>
      <c r="AU99" s="216" t="s">
        <v>81</v>
      </c>
      <c r="AY99" s="18" t="s">
        <v>124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131</v>
      </c>
      <c r="BM99" s="216" t="s">
        <v>261</v>
      </c>
    </row>
    <row r="100" s="2" customFormat="1">
      <c r="A100" s="39"/>
      <c r="B100" s="40"/>
      <c r="C100" s="41"/>
      <c r="D100" s="218" t="s">
        <v>133</v>
      </c>
      <c r="E100" s="41"/>
      <c r="F100" s="219" t="s">
        <v>262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133</v>
      </c>
      <c r="AU100" s="18" t="s">
        <v>81</v>
      </c>
    </row>
    <row r="101" s="2" customFormat="1" ht="21.75" customHeight="1">
      <c r="A101" s="39"/>
      <c r="B101" s="40"/>
      <c r="C101" s="205" t="s">
        <v>162</v>
      </c>
      <c r="D101" s="205" t="s">
        <v>126</v>
      </c>
      <c r="E101" s="206" t="s">
        <v>263</v>
      </c>
      <c r="F101" s="207" t="s">
        <v>264</v>
      </c>
      <c r="G101" s="208" t="s">
        <v>129</v>
      </c>
      <c r="H101" s="209">
        <v>800</v>
      </c>
      <c r="I101" s="210"/>
      <c r="J101" s="211">
        <f>ROUND(I101*H101,2)</f>
        <v>0</v>
      </c>
      <c r="K101" s="207" t="s">
        <v>130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131</v>
      </c>
      <c r="AT101" s="216" t="s">
        <v>126</v>
      </c>
      <c r="AU101" s="216" t="s">
        <v>81</v>
      </c>
      <c r="AY101" s="18" t="s">
        <v>124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131</v>
      </c>
      <c r="BM101" s="216" t="s">
        <v>265</v>
      </c>
    </row>
    <row r="102" s="2" customFormat="1">
      <c r="A102" s="39"/>
      <c r="B102" s="40"/>
      <c r="C102" s="41"/>
      <c r="D102" s="218" t="s">
        <v>133</v>
      </c>
      <c r="E102" s="41"/>
      <c r="F102" s="219" t="s">
        <v>266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133</v>
      </c>
      <c r="AU102" s="18" t="s">
        <v>81</v>
      </c>
    </row>
    <row r="103" s="2" customFormat="1" ht="37.8" customHeight="1">
      <c r="A103" s="39"/>
      <c r="B103" s="40"/>
      <c r="C103" s="205" t="s">
        <v>168</v>
      </c>
      <c r="D103" s="205" t="s">
        <v>126</v>
      </c>
      <c r="E103" s="206" t="s">
        <v>267</v>
      </c>
      <c r="F103" s="207" t="s">
        <v>268</v>
      </c>
      <c r="G103" s="208" t="s">
        <v>205</v>
      </c>
      <c r="H103" s="209">
        <v>4</v>
      </c>
      <c r="I103" s="210"/>
      <c r="J103" s="211">
        <f>ROUND(I103*H103,2)</f>
        <v>0</v>
      </c>
      <c r="K103" s="207" t="s">
        <v>130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131</v>
      </c>
      <c r="AT103" s="216" t="s">
        <v>126</v>
      </c>
      <c r="AU103" s="216" t="s">
        <v>81</v>
      </c>
      <c r="AY103" s="18" t="s">
        <v>124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131</v>
      </c>
      <c r="BM103" s="216" t="s">
        <v>269</v>
      </c>
    </row>
    <row r="104" s="2" customFormat="1">
      <c r="A104" s="39"/>
      <c r="B104" s="40"/>
      <c r="C104" s="41"/>
      <c r="D104" s="218" t="s">
        <v>133</v>
      </c>
      <c r="E104" s="41"/>
      <c r="F104" s="219" t="s">
        <v>270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133</v>
      </c>
      <c r="AU104" s="18" t="s">
        <v>81</v>
      </c>
    </row>
    <row r="105" s="2" customFormat="1" ht="33" customHeight="1">
      <c r="A105" s="39"/>
      <c r="B105" s="40"/>
      <c r="C105" s="205" t="s">
        <v>174</v>
      </c>
      <c r="D105" s="205" t="s">
        <v>126</v>
      </c>
      <c r="E105" s="206" t="s">
        <v>271</v>
      </c>
      <c r="F105" s="207" t="s">
        <v>272</v>
      </c>
      <c r="G105" s="208" t="s">
        <v>205</v>
      </c>
      <c r="H105" s="209">
        <v>4</v>
      </c>
      <c r="I105" s="210"/>
      <c r="J105" s="211">
        <f>ROUND(I105*H105,2)</f>
        <v>0</v>
      </c>
      <c r="K105" s="207" t="s">
        <v>130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131</v>
      </c>
      <c r="AT105" s="216" t="s">
        <v>126</v>
      </c>
      <c r="AU105" s="216" t="s">
        <v>81</v>
      </c>
      <c r="AY105" s="18" t="s">
        <v>124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131</v>
      </c>
      <c r="BM105" s="216" t="s">
        <v>273</v>
      </c>
    </row>
    <row r="106" s="2" customFormat="1">
      <c r="A106" s="39"/>
      <c r="B106" s="40"/>
      <c r="C106" s="41"/>
      <c r="D106" s="218" t="s">
        <v>133</v>
      </c>
      <c r="E106" s="41"/>
      <c r="F106" s="219" t="s">
        <v>274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133</v>
      </c>
      <c r="AU106" s="18" t="s">
        <v>81</v>
      </c>
    </row>
    <row r="107" s="2" customFormat="1" ht="16.5" customHeight="1">
      <c r="A107" s="39"/>
      <c r="B107" s="40"/>
      <c r="C107" s="205" t="s">
        <v>180</v>
      </c>
      <c r="D107" s="205" t="s">
        <v>126</v>
      </c>
      <c r="E107" s="206" t="s">
        <v>275</v>
      </c>
      <c r="F107" s="207" t="s">
        <v>276</v>
      </c>
      <c r="G107" s="208" t="s">
        <v>277</v>
      </c>
      <c r="H107" s="209">
        <v>1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131</v>
      </c>
      <c r="AT107" s="216" t="s">
        <v>126</v>
      </c>
      <c r="AU107" s="216" t="s">
        <v>81</v>
      </c>
      <c r="AY107" s="18" t="s">
        <v>124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131</v>
      </c>
      <c r="BM107" s="216" t="s">
        <v>278</v>
      </c>
    </row>
    <row r="108" s="12" customFormat="1" ht="22.8" customHeight="1">
      <c r="A108" s="12"/>
      <c r="B108" s="189"/>
      <c r="C108" s="190"/>
      <c r="D108" s="191" t="s">
        <v>70</v>
      </c>
      <c r="E108" s="203" t="s">
        <v>144</v>
      </c>
      <c r="F108" s="203" t="s">
        <v>208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SUM(P109:P111)</f>
        <v>0</v>
      </c>
      <c r="Q108" s="197"/>
      <c r="R108" s="198">
        <f>SUM(R109:R111)</f>
        <v>4.5850949999999999</v>
      </c>
      <c r="S108" s="197"/>
      <c r="T108" s="199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79</v>
      </c>
      <c r="AT108" s="201" t="s">
        <v>70</v>
      </c>
      <c r="AU108" s="201" t="s">
        <v>79</v>
      </c>
      <c r="AY108" s="200" t="s">
        <v>124</v>
      </c>
      <c r="BK108" s="202">
        <f>SUM(BK109:BK111)</f>
        <v>0</v>
      </c>
    </row>
    <row r="109" s="2" customFormat="1" ht="24.15" customHeight="1">
      <c r="A109" s="39"/>
      <c r="B109" s="40"/>
      <c r="C109" s="205" t="s">
        <v>185</v>
      </c>
      <c r="D109" s="205" t="s">
        <v>126</v>
      </c>
      <c r="E109" s="206" t="s">
        <v>279</v>
      </c>
      <c r="F109" s="207" t="s">
        <v>280</v>
      </c>
      <c r="G109" s="208" t="s">
        <v>158</v>
      </c>
      <c r="H109" s="209">
        <v>1.5</v>
      </c>
      <c r="I109" s="210"/>
      <c r="J109" s="211">
        <f>ROUND(I109*H109,2)</f>
        <v>0</v>
      </c>
      <c r="K109" s="207" t="s">
        <v>130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3.0567299999999999</v>
      </c>
      <c r="R109" s="214">
        <f>Q109*H109</f>
        <v>4.5850949999999999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131</v>
      </c>
      <c r="AT109" s="216" t="s">
        <v>126</v>
      </c>
      <c r="AU109" s="216" t="s">
        <v>81</v>
      </c>
      <c r="AY109" s="18" t="s">
        <v>124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131</v>
      </c>
      <c r="BM109" s="216" t="s">
        <v>281</v>
      </c>
    </row>
    <row r="110" s="2" customFormat="1">
      <c r="A110" s="39"/>
      <c r="B110" s="40"/>
      <c r="C110" s="41"/>
      <c r="D110" s="218" t="s">
        <v>133</v>
      </c>
      <c r="E110" s="41"/>
      <c r="F110" s="219" t="s">
        <v>282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133</v>
      </c>
      <c r="AU110" s="18" t="s">
        <v>81</v>
      </c>
    </row>
    <row r="111" s="13" customFormat="1">
      <c r="A111" s="13"/>
      <c r="B111" s="225"/>
      <c r="C111" s="226"/>
      <c r="D111" s="223" t="s">
        <v>142</v>
      </c>
      <c r="E111" s="227" t="s">
        <v>19</v>
      </c>
      <c r="F111" s="228" t="s">
        <v>283</v>
      </c>
      <c r="G111" s="226"/>
      <c r="H111" s="229">
        <v>1.5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81</v>
      </c>
      <c r="AV111" s="13" t="s">
        <v>81</v>
      </c>
      <c r="AW111" s="13" t="s">
        <v>33</v>
      </c>
      <c r="AX111" s="13" t="s">
        <v>79</v>
      </c>
      <c r="AY111" s="235" t="s">
        <v>124</v>
      </c>
    </row>
    <row r="112" s="12" customFormat="1" ht="22.8" customHeight="1">
      <c r="A112" s="12"/>
      <c r="B112" s="189"/>
      <c r="C112" s="190"/>
      <c r="D112" s="191" t="s">
        <v>70</v>
      </c>
      <c r="E112" s="203" t="s">
        <v>131</v>
      </c>
      <c r="F112" s="203" t="s">
        <v>284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SUM(P113:P119)</f>
        <v>0</v>
      </c>
      <c r="Q112" s="197"/>
      <c r="R112" s="198">
        <f>SUM(R113:R119)</f>
        <v>351.7208</v>
      </c>
      <c r="S112" s="197"/>
      <c r="T112" s="199">
        <f>SUM(T113:T119)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79</v>
      </c>
      <c r="AT112" s="201" t="s">
        <v>70</v>
      </c>
      <c r="AU112" s="201" t="s">
        <v>79</v>
      </c>
      <c r="AY112" s="200" t="s">
        <v>124</v>
      </c>
      <c r="BK112" s="202">
        <f>SUM(BK113:BK119)</f>
        <v>0</v>
      </c>
    </row>
    <row r="113" s="2" customFormat="1" ht="24.15" customHeight="1">
      <c r="A113" s="39"/>
      <c r="B113" s="40"/>
      <c r="C113" s="205" t="s">
        <v>191</v>
      </c>
      <c r="D113" s="205" t="s">
        <v>126</v>
      </c>
      <c r="E113" s="206" t="s">
        <v>285</v>
      </c>
      <c r="F113" s="207" t="s">
        <v>286</v>
      </c>
      <c r="G113" s="208" t="s">
        <v>158</v>
      </c>
      <c r="H113" s="209">
        <v>160</v>
      </c>
      <c r="I113" s="210"/>
      <c r="J113" s="211">
        <f>ROUND(I113*H113,2)</f>
        <v>0</v>
      </c>
      <c r="K113" s="207" t="s">
        <v>130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2.13408</v>
      </c>
      <c r="R113" s="214">
        <f>Q113*H113</f>
        <v>341.45280000000002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131</v>
      </c>
      <c r="AT113" s="216" t="s">
        <v>126</v>
      </c>
      <c r="AU113" s="216" t="s">
        <v>81</v>
      </c>
      <c r="AY113" s="18" t="s">
        <v>124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131</v>
      </c>
      <c r="BM113" s="216" t="s">
        <v>287</v>
      </c>
    </row>
    <row r="114" s="2" customFormat="1">
      <c r="A114" s="39"/>
      <c r="B114" s="40"/>
      <c r="C114" s="41"/>
      <c r="D114" s="218" t="s">
        <v>133</v>
      </c>
      <c r="E114" s="41"/>
      <c r="F114" s="219" t="s">
        <v>288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133</v>
      </c>
      <c r="AU114" s="18" t="s">
        <v>81</v>
      </c>
    </row>
    <row r="115" s="13" customFormat="1">
      <c r="A115" s="13"/>
      <c r="B115" s="225"/>
      <c r="C115" s="226"/>
      <c r="D115" s="223" t="s">
        <v>142</v>
      </c>
      <c r="E115" s="227" t="s">
        <v>19</v>
      </c>
      <c r="F115" s="228" t="s">
        <v>289</v>
      </c>
      <c r="G115" s="226"/>
      <c r="H115" s="229">
        <v>160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142</v>
      </c>
      <c r="AU115" s="235" t="s">
        <v>81</v>
      </c>
      <c r="AV115" s="13" t="s">
        <v>81</v>
      </c>
      <c r="AW115" s="13" t="s">
        <v>33</v>
      </c>
      <c r="AX115" s="13" t="s">
        <v>79</v>
      </c>
      <c r="AY115" s="235" t="s">
        <v>124</v>
      </c>
    </row>
    <row r="116" s="2" customFormat="1" ht="24.15" customHeight="1">
      <c r="A116" s="39"/>
      <c r="B116" s="40"/>
      <c r="C116" s="205" t="s">
        <v>8</v>
      </c>
      <c r="D116" s="205" t="s">
        <v>126</v>
      </c>
      <c r="E116" s="206" t="s">
        <v>290</v>
      </c>
      <c r="F116" s="207" t="s">
        <v>291</v>
      </c>
      <c r="G116" s="208" t="s">
        <v>129</v>
      </c>
      <c r="H116" s="209">
        <v>480</v>
      </c>
      <c r="I116" s="210"/>
      <c r="J116" s="211">
        <f>ROUND(I116*H116,2)</f>
        <v>0</v>
      </c>
      <c r="K116" s="207" t="s">
        <v>130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131</v>
      </c>
      <c r="AT116" s="216" t="s">
        <v>126</v>
      </c>
      <c r="AU116" s="216" t="s">
        <v>81</v>
      </c>
      <c r="AY116" s="18" t="s">
        <v>124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131</v>
      </c>
      <c r="BM116" s="216" t="s">
        <v>292</v>
      </c>
    </row>
    <row r="117" s="2" customFormat="1">
      <c r="A117" s="39"/>
      <c r="B117" s="40"/>
      <c r="C117" s="41"/>
      <c r="D117" s="218" t="s">
        <v>133</v>
      </c>
      <c r="E117" s="41"/>
      <c r="F117" s="219" t="s">
        <v>293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133</v>
      </c>
      <c r="AU117" s="18" t="s">
        <v>81</v>
      </c>
    </row>
    <row r="118" s="2" customFormat="1" ht="24.15" customHeight="1">
      <c r="A118" s="39"/>
      <c r="B118" s="40"/>
      <c r="C118" s="205" t="s">
        <v>201</v>
      </c>
      <c r="D118" s="205" t="s">
        <v>126</v>
      </c>
      <c r="E118" s="206" t="s">
        <v>294</v>
      </c>
      <c r="F118" s="207" t="s">
        <v>295</v>
      </c>
      <c r="G118" s="208" t="s">
        <v>129</v>
      </c>
      <c r="H118" s="209">
        <v>20</v>
      </c>
      <c r="I118" s="210"/>
      <c r="J118" s="211">
        <f>ROUND(I118*H118,2)</f>
        <v>0</v>
      </c>
      <c r="K118" s="207" t="s">
        <v>130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0.51339999999999997</v>
      </c>
      <c r="R118" s="214">
        <f>Q118*H118</f>
        <v>10.267999999999999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131</v>
      </c>
      <c r="AT118" s="216" t="s">
        <v>126</v>
      </c>
      <c r="AU118" s="216" t="s">
        <v>81</v>
      </c>
      <c r="AY118" s="18" t="s">
        <v>124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131</v>
      </c>
      <c r="BM118" s="216" t="s">
        <v>296</v>
      </c>
    </row>
    <row r="119" s="2" customFormat="1">
      <c r="A119" s="39"/>
      <c r="B119" s="40"/>
      <c r="C119" s="41"/>
      <c r="D119" s="218" t="s">
        <v>133</v>
      </c>
      <c r="E119" s="41"/>
      <c r="F119" s="219" t="s">
        <v>297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133</v>
      </c>
      <c r="AU119" s="18" t="s">
        <v>81</v>
      </c>
    </row>
    <row r="120" s="12" customFormat="1" ht="22.8" customHeight="1">
      <c r="A120" s="12"/>
      <c r="B120" s="189"/>
      <c r="C120" s="190"/>
      <c r="D120" s="191" t="s">
        <v>70</v>
      </c>
      <c r="E120" s="203" t="s">
        <v>162</v>
      </c>
      <c r="F120" s="203" t="s">
        <v>298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SUM(P121:P124)</f>
        <v>0</v>
      </c>
      <c r="Q120" s="197"/>
      <c r="R120" s="198">
        <f>SUM(R121:R124)</f>
        <v>5.9494889999999998</v>
      </c>
      <c r="S120" s="197"/>
      <c r="T120" s="199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79</v>
      </c>
      <c r="AT120" s="201" t="s">
        <v>70</v>
      </c>
      <c r="AU120" s="201" t="s">
        <v>79</v>
      </c>
      <c r="AY120" s="200" t="s">
        <v>124</v>
      </c>
      <c r="BK120" s="202">
        <f>SUM(BK121:BK124)</f>
        <v>0</v>
      </c>
    </row>
    <row r="121" s="2" customFormat="1" ht="24.15" customHeight="1">
      <c r="A121" s="39"/>
      <c r="B121" s="40"/>
      <c r="C121" s="205" t="s">
        <v>209</v>
      </c>
      <c r="D121" s="205" t="s">
        <v>126</v>
      </c>
      <c r="E121" s="206" t="s">
        <v>299</v>
      </c>
      <c r="F121" s="207" t="s">
        <v>300</v>
      </c>
      <c r="G121" s="208" t="s">
        <v>129</v>
      </c>
      <c r="H121" s="209">
        <v>65</v>
      </c>
      <c r="I121" s="210"/>
      <c r="J121" s="211">
        <f>ROUND(I121*H121,2)</f>
        <v>0</v>
      </c>
      <c r="K121" s="207" t="s">
        <v>130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0.091530600000000004</v>
      </c>
      <c r="R121" s="214">
        <f>Q121*H121</f>
        <v>5.9494889999999998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131</v>
      </c>
      <c r="AT121" s="216" t="s">
        <v>126</v>
      </c>
      <c r="AU121" s="216" t="s">
        <v>81</v>
      </c>
      <c r="AY121" s="18" t="s">
        <v>124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131</v>
      </c>
      <c r="BM121" s="216" t="s">
        <v>301</v>
      </c>
    </row>
    <row r="122" s="2" customFormat="1">
      <c r="A122" s="39"/>
      <c r="B122" s="40"/>
      <c r="C122" s="41"/>
      <c r="D122" s="218" t="s">
        <v>133</v>
      </c>
      <c r="E122" s="41"/>
      <c r="F122" s="219" t="s">
        <v>302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133</v>
      </c>
      <c r="AU122" s="18" t="s">
        <v>81</v>
      </c>
    </row>
    <row r="123" s="13" customFormat="1">
      <c r="A123" s="13"/>
      <c r="B123" s="225"/>
      <c r="C123" s="226"/>
      <c r="D123" s="223" t="s">
        <v>142</v>
      </c>
      <c r="E123" s="227" t="s">
        <v>19</v>
      </c>
      <c r="F123" s="228" t="s">
        <v>303</v>
      </c>
      <c r="G123" s="226"/>
      <c r="H123" s="229">
        <v>65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142</v>
      </c>
      <c r="AU123" s="235" t="s">
        <v>81</v>
      </c>
      <c r="AV123" s="13" t="s">
        <v>81</v>
      </c>
      <c r="AW123" s="13" t="s">
        <v>33</v>
      </c>
      <c r="AX123" s="13" t="s">
        <v>71</v>
      </c>
      <c r="AY123" s="235" t="s">
        <v>124</v>
      </c>
    </row>
    <row r="124" s="14" customFormat="1">
      <c r="A124" s="14"/>
      <c r="B124" s="250"/>
      <c r="C124" s="251"/>
      <c r="D124" s="223" t="s">
        <v>142</v>
      </c>
      <c r="E124" s="252" t="s">
        <v>19</v>
      </c>
      <c r="F124" s="253" t="s">
        <v>304</v>
      </c>
      <c r="G124" s="251"/>
      <c r="H124" s="254">
        <v>65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0" t="s">
        <v>142</v>
      </c>
      <c r="AU124" s="260" t="s">
        <v>81</v>
      </c>
      <c r="AV124" s="14" t="s">
        <v>131</v>
      </c>
      <c r="AW124" s="14" t="s">
        <v>33</v>
      </c>
      <c r="AX124" s="14" t="s">
        <v>79</v>
      </c>
      <c r="AY124" s="260" t="s">
        <v>124</v>
      </c>
    </row>
    <row r="125" s="12" customFormat="1" ht="22.8" customHeight="1">
      <c r="A125" s="12"/>
      <c r="B125" s="189"/>
      <c r="C125" s="190"/>
      <c r="D125" s="191" t="s">
        <v>70</v>
      </c>
      <c r="E125" s="203" t="s">
        <v>180</v>
      </c>
      <c r="F125" s="203" t="s">
        <v>305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SUM(P126:P134)</f>
        <v>0</v>
      </c>
      <c r="Q125" s="197"/>
      <c r="R125" s="198">
        <f>SUM(R126:R134)</f>
        <v>0</v>
      </c>
      <c r="S125" s="197"/>
      <c r="T125" s="199">
        <f>SUM(T126:T134)</f>
        <v>1.105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79</v>
      </c>
      <c r="AT125" s="201" t="s">
        <v>70</v>
      </c>
      <c r="AU125" s="201" t="s">
        <v>79</v>
      </c>
      <c r="AY125" s="200" t="s">
        <v>124</v>
      </c>
      <c r="BK125" s="202">
        <f>SUM(BK126:BK134)</f>
        <v>0</v>
      </c>
    </row>
    <row r="126" s="2" customFormat="1" ht="37.8" customHeight="1">
      <c r="A126" s="39"/>
      <c r="B126" s="40"/>
      <c r="C126" s="205" t="s">
        <v>214</v>
      </c>
      <c r="D126" s="205" t="s">
        <v>126</v>
      </c>
      <c r="E126" s="206" t="s">
        <v>306</v>
      </c>
      <c r="F126" s="207" t="s">
        <v>307</v>
      </c>
      <c r="G126" s="208" t="s">
        <v>129</v>
      </c>
      <c r="H126" s="209">
        <v>800</v>
      </c>
      <c r="I126" s="210"/>
      <c r="J126" s="211">
        <f>ROUND(I126*H126,2)</f>
        <v>0</v>
      </c>
      <c r="K126" s="207" t="s">
        <v>130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131</v>
      </c>
      <c r="AT126" s="216" t="s">
        <v>126</v>
      </c>
      <c r="AU126" s="216" t="s">
        <v>81</v>
      </c>
      <c r="AY126" s="18" t="s">
        <v>124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131</v>
      </c>
      <c r="BM126" s="216" t="s">
        <v>308</v>
      </c>
    </row>
    <row r="127" s="2" customFormat="1">
      <c r="A127" s="39"/>
      <c r="B127" s="40"/>
      <c r="C127" s="41"/>
      <c r="D127" s="218" t="s">
        <v>133</v>
      </c>
      <c r="E127" s="41"/>
      <c r="F127" s="219" t="s">
        <v>309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133</v>
      </c>
      <c r="AU127" s="18" t="s">
        <v>81</v>
      </c>
    </row>
    <row r="128" s="13" customFormat="1">
      <c r="A128" s="13"/>
      <c r="B128" s="225"/>
      <c r="C128" s="226"/>
      <c r="D128" s="223" t="s">
        <v>142</v>
      </c>
      <c r="E128" s="227" t="s">
        <v>19</v>
      </c>
      <c r="F128" s="228" t="s">
        <v>310</v>
      </c>
      <c r="G128" s="226"/>
      <c r="H128" s="229">
        <v>150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142</v>
      </c>
      <c r="AU128" s="235" t="s">
        <v>81</v>
      </c>
      <c r="AV128" s="13" t="s">
        <v>81</v>
      </c>
      <c r="AW128" s="13" t="s">
        <v>33</v>
      </c>
      <c r="AX128" s="13" t="s">
        <v>71</v>
      </c>
      <c r="AY128" s="235" t="s">
        <v>124</v>
      </c>
    </row>
    <row r="129" s="13" customFormat="1">
      <c r="A129" s="13"/>
      <c r="B129" s="225"/>
      <c r="C129" s="226"/>
      <c r="D129" s="223" t="s">
        <v>142</v>
      </c>
      <c r="E129" s="227" t="s">
        <v>19</v>
      </c>
      <c r="F129" s="228" t="s">
        <v>311</v>
      </c>
      <c r="G129" s="226"/>
      <c r="H129" s="229">
        <v>650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142</v>
      </c>
      <c r="AU129" s="235" t="s">
        <v>81</v>
      </c>
      <c r="AV129" s="13" t="s">
        <v>81</v>
      </c>
      <c r="AW129" s="13" t="s">
        <v>33</v>
      </c>
      <c r="AX129" s="13" t="s">
        <v>71</v>
      </c>
      <c r="AY129" s="235" t="s">
        <v>124</v>
      </c>
    </row>
    <row r="130" s="14" customFormat="1">
      <c r="A130" s="14"/>
      <c r="B130" s="250"/>
      <c r="C130" s="251"/>
      <c r="D130" s="223" t="s">
        <v>142</v>
      </c>
      <c r="E130" s="252" t="s">
        <v>19</v>
      </c>
      <c r="F130" s="253" t="s">
        <v>304</v>
      </c>
      <c r="G130" s="251"/>
      <c r="H130" s="254">
        <v>800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142</v>
      </c>
      <c r="AU130" s="260" t="s">
        <v>81</v>
      </c>
      <c r="AV130" s="14" t="s">
        <v>131</v>
      </c>
      <c r="AW130" s="14" t="s">
        <v>33</v>
      </c>
      <c r="AX130" s="14" t="s">
        <v>79</v>
      </c>
      <c r="AY130" s="260" t="s">
        <v>124</v>
      </c>
    </row>
    <row r="131" s="2" customFormat="1" ht="37.8" customHeight="1">
      <c r="A131" s="39"/>
      <c r="B131" s="40"/>
      <c r="C131" s="205" t="s">
        <v>219</v>
      </c>
      <c r="D131" s="205" t="s">
        <v>126</v>
      </c>
      <c r="E131" s="206" t="s">
        <v>312</v>
      </c>
      <c r="F131" s="207" t="s">
        <v>313</v>
      </c>
      <c r="G131" s="208" t="s">
        <v>129</v>
      </c>
      <c r="H131" s="209">
        <v>65</v>
      </c>
      <c r="I131" s="210"/>
      <c r="J131" s="211">
        <f>ROUND(I131*H131,2)</f>
        <v>0</v>
      </c>
      <c r="K131" s="207" t="s">
        <v>130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0.017000000000000001</v>
      </c>
      <c r="T131" s="215">
        <f>S131*H131</f>
        <v>1.105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131</v>
      </c>
      <c r="AT131" s="216" t="s">
        <v>126</v>
      </c>
      <c r="AU131" s="216" t="s">
        <v>81</v>
      </c>
      <c r="AY131" s="18" t="s">
        <v>124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131</v>
      </c>
      <c r="BM131" s="216" t="s">
        <v>314</v>
      </c>
    </row>
    <row r="132" s="2" customFormat="1">
      <c r="A132" s="39"/>
      <c r="B132" s="40"/>
      <c r="C132" s="41"/>
      <c r="D132" s="218" t="s">
        <v>133</v>
      </c>
      <c r="E132" s="41"/>
      <c r="F132" s="219" t="s">
        <v>315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81</v>
      </c>
    </row>
    <row r="133" s="13" customFormat="1">
      <c r="A133" s="13"/>
      <c r="B133" s="225"/>
      <c r="C133" s="226"/>
      <c r="D133" s="223" t="s">
        <v>142</v>
      </c>
      <c r="E133" s="227" t="s">
        <v>19</v>
      </c>
      <c r="F133" s="228" t="s">
        <v>303</v>
      </c>
      <c r="G133" s="226"/>
      <c r="H133" s="229">
        <v>65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142</v>
      </c>
      <c r="AU133" s="235" t="s">
        <v>81</v>
      </c>
      <c r="AV133" s="13" t="s">
        <v>81</v>
      </c>
      <c r="AW133" s="13" t="s">
        <v>33</v>
      </c>
      <c r="AX133" s="13" t="s">
        <v>71</v>
      </c>
      <c r="AY133" s="235" t="s">
        <v>124</v>
      </c>
    </row>
    <row r="134" s="14" customFormat="1">
      <c r="A134" s="14"/>
      <c r="B134" s="250"/>
      <c r="C134" s="251"/>
      <c r="D134" s="223" t="s">
        <v>142</v>
      </c>
      <c r="E134" s="252" t="s">
        <v>19</v>
      </c>
      <c r="F134" s="253" t="s">
        <v>304</v>
      </c>
      <c r="G134" s="251"/>
      <c r="H134" s="254">
        <v>65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142</v>
      </c>
      <c r="AU134" s="260" t="s">
        <v>81</v>
      </c>
      <c r="AV134" s="14" t="s">
        <v>131</v>
      </c>
      <c r="AW134" s="14" t="s">
        <v>33</v>
      </c>
      <c r="AX134" s="14" t="s">
        <v>79</v>
      </c>
      <c r="AY134" s="260" t="s">
        <v>124</v>
      </c>
    </row>
    <row r="135" s="12" customFormat="1" ht="22.8" customHeight="1">
      <c r="A135" s="12"/>
      <c r="B135" s="189"/>
      <c r="C135" s="190"/>
      <c r="D135" s="191" t="s">
        <v>70</v>
      </c>
      <c r="E135" s="203" t="s">
        <v>224</v>
      </c>
      <c r="F135" s="203" t="s">
        <v>225</v>
      </c>
      <c r="G135" s="190"/>
      <c r="H135" s="190"/>
      <c r="I135" s="193"/>
      <c r="J135" s="204">
        <f>BK135</f>
        <v>0</v>
      </c>
      <c r="K135" s="190"/>
      <c r="L135" s="195"/>
      <c r="M135" s="196"/>
      <c r="N135" s="197"/>
      <c r="O135" s="197"/>
      <c r="P135" s="198">
        <f>SUM(P136:P139)</f>
        <v>0</v>
      </c>
      <c r="Q135" s="197"/>
      <c r="R135" s="198">
        <f>SUM(R136:R139)</f>
        <v>0</v>
      </c>
      <c r="S135" s="197"/>
      <c r="T135" s="199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0" t="s">
        <v>79</v>
      </c>
      <c r="AT135" s="201" t="s">
        <v>70</v>
      </c>
      <c r="AU135" s="201" t="s">
        <v>79</v>
      </c>
      <c r="AY135" s="200" t="s">
        <v>124</v>
      </c>
      <c r="BK135" s="202">
        <f>SUM(BK136:BK139)</f>
        <v>0</v>
      </c>
    </row>
    <row r="136" s="2" customFormat="1" ht="16.5" customHeight="1">
      <c r="A136" s="39"/>
      <c r="B136" s="40"/>
      <c r="C136" s="205" t="s">
        <v>226</v>
      </c>
      <c r="D136" s="205" t="s">
        <v>126</v>
      </c>
      <c r="E136" s="206" t="s">
        <v>227</v>
      </c>
      <c r="F136" s="207" t="s">
        <v>228</v>
      </c>
      <c r="G136" s="208" t="s">
        <v>229</v>
      </c>
      <c r="H136" s="209">
        <v>362.255</v>
      </c>
      <c r="I136" s="210"/>
      <c r="J136" s="211">
        <f>ROUND(I136*H136,2)</f>
        <v>0</v>
      </c>
      <c r="K136" s="207" t="s">
        <v>130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131</v>
      </c>
      <c r="AT136" s="216" t="s">
        <v>126</v>
      </c>
      <c r="AU136" s="216" t="s">
        <v>81</v>
      </c>
      <c r="AY136" s="18" t="s">
        <v>124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131</v>
      </c>
      <c r="BM136" s="216" t="s">
        <v>316</v>
      </c>
    </row>
    <row r="137" s="2" customFormat="1">
      <c r="A137" s="39"/>
      <c r="B137" s="40"/>
      <c r="C137" s="41"/>
      <c r="D137" s="218" t="s">
        <v>133</v>
      </c>
      <c r="E137" s="41"/>
      <c r="F137" s="219" t="s">
        <v>231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133</v>
      </c>
      <c r="AU137" s="18" t="s">
        <v>81</v>
      </c>
    </row>
    <row r="138" s="2" customFormat="1" ht="24.15" customHeight="1">
      <c r="A138" s="39"/>
      <c r="B138" s="40"/>
      <c r="C138" s="205" t="s">
        <v>232</v>
      </c>
      <c r="D138" s="205" t="s">
        <v>126</v>
      </c>
      <c r="E138" s="206" t="s">
        <v>233</v>
      </c>
      <c r="F138" s="207" t="s">
        <v>234</v>
      </c>
      <c r="G138" s="208" t="s">
        <v>229</v>
      </c>
      <c r="H138" s="209">
        <v>362.255</v>
      </c>
      <c r="I138" s="210"/>
      <c r="J138" s="211">
        <f>ROUND(I138*H138,2)</f>
        <v>0</v>
      </c>
      <c r="K138" s="207" t="s">
        <v>130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131</v>
      </c>
      <c r="AT138" s="216" t="s">
        <v>126</v>
      </c>
      <c r="AU138" s="216" t="s">
        <v>81</v>
      </c>
      <c r="AY138" s="18" t="s">
        <v>124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131</v>
      </c>
      <c r="BM138" s="216" t="s">
        <v>317</v>
      </c>
    </row>
    <row r="139" s="2" customFormat="1">
      <c r="A139" s="39"/>
      <c r="B139" s="40"/>
      <c r="C139" s="41"/>
      <c r="D139" s="218" t="s">
        <v>133</v>
      </c>
      <c r="E139" s="41"/>
      <c r="F139" s="219" t="s">
        <v>236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133</v>
      </c>
      <c r="AU139" s="18" t="s">
        <v>81</v>
      </c>
    </row>
    <row r="140" s="12" customFormat="1" ht="25.92" customHeight="1">
      <c r="A140" s="12"/>
      <c r="B140" s="189"/>
      <c r="C140" s="190"/>
      <c r="D140" s="191" t="s">
        <v>70</v>
      </c>
      <c r="E140" s="192" t="s">
        <v>202</v>
      </c>
      <c r="F140" s="192" t="s">
        <v>318</v>
      </c>
      <c r="G140" s="190"/>
      <c r="H140" s="190"/>
      <c r="I140" s="193"/>
      <c r="J140" s="194">
        <f>BK140</f>
        <v>0</v>
      </c>
      <c r="K140" s="190"/>
      <c r="L140" s="195"/>
      <c r="M140" s="196"/>
      <c r="N140" s="197"/>
      <c r="O140" s="197"/>
      <c r="P140" s="198">
        <f>P141</f>
        <v>0</v>
      </c>
      <c r="Q140" s="197"/>
      <c r="R140" s="198">
        <f>R141</f>
        <v>0</v>
      </c>
      <c r="S140" s="197"/>
      <c r="T140" s="199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144</v>
      </c>
      <c r="AT140" s="201" t="s">
        <v>70</v>
      </c>
      <c r="AU140" s="201" t="s">
        <v>71</v>
      </c>
      <c r="AY140" s="200" t="s">
        <v>124</v>
      </c>
      <c r="BK140" s="202">
        <f>BK141</f>
        <v>0</v>
      </c>
    </row>
    <row r="141" s="12" customFormat="1" ht="22.8" customHeight="1">
      <c r="A141" s="12"/>
      <c r="B141" s="189"/>
      <c r="C141" s="190"/>
      <c r="D141" s="191" t="s">
        <v>70</v>
      </c>
      <c r="E141" s="203" t="s">
        <v>319</v>
      </c>
      <c r="F141" s="203" t="s">
        <v>320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SUM(P142:P143)</f>
        <v>0</v>
      </c>
      <c r="Q141" s="197"/>
      <c r="R141" s="198">
        <f>SUM(R142:R143)</f>
        <v>0</v>
      </c>
      <c r="S141" s="197"/>
      <c r="T141" s="199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144</v>
      </c>
      <c r="AT141" s="201" t="s">
        <v>70</v>
      </c>
      <c r="AU141" s="201" t="s">
        <v>79</v>
      </c>
      <c r="AY141" s="200" t="s">
        <v>124</v>
      </c>
      <c r="BK141" s="202">
        <f>SUM(BK142:BK143)</f>
        <v>0</v>
      </c>
    </row>
    <row r="142" s="2" customFormat="1" ht="33" customHeight="1">
      <c r="A142" s="39"/>
      <c r="B142" s="40"/>
      <c r="C142" s="205" t="s">
        <v>321</v>
      </c>
      <c r="D142" s="205" t="s">
        <v>126</v>
      </c>
      <c r="E142" s="206" t="s">
        <v>322</v>
      </c>
      <c r="F142" s="207" t="s">
        <v>323</v>
      </c>
      <c r="G142" s="208" t="s">
        <v>205</v>
      </c>
      <c r="H142" s="209">
        <v>1</v>
      </c>
      <c r="I142" s="210"/>
      <c r="J142" s="211">
        <f>ROUND(I142*H142,2)</f>
        <v>0</v>
      </c>
      <c r="K142" s="207" t="s">
        <v>130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324</v>
      </c>
      <c r="AT142" s="216" t="s">
        <v>126</v>
      </c>
      <c r="AU142" s="216" t="s">
        <v>81</v>
      </c>
      <c r="AY142" s="18" t="s">
        <v>124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324</v>
      </c>
      <c r="BM142" s="216" t="s">
        <v>325</v>
      </c>
    </row>
    <row r="143" s="2" customFormat="1">
      <c r="A143" s="39"/>
      <c r="B143" s="40"/>
      <c r="C143" s="41"/>
      <c r="D143" s="218" t="s">
        <v>133</v>
      </c>
      <c r="E143" s="41"/>
      <c r="F143" s="219" t="s">
        <v>326</v>
      </c>
      <c r="G143" s="41"/>
      <c r="H143" s="41"/>
      <c r="I143" s="220"/>
      <c r="J143" s="41"/>
      <c r="K143" s="41"/>
      <c r="L143" s="45"/>
      <c r="M143" s="246"/>
      <c r="N143" s="247"/>
      <c r="O143" s="248"/>
      <c r="P143" s="248"/>
      <c r="Q143" s="248"/>
      <c r="R143" s="248"/>
      <c r="S143" s="248"/>
      <c r="T143" s="24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133</v>
      </c>
      <c r="AU143" s="18" t="s">
        <v>81</v>
      </c>
    </row>
    <row r="144" s="2" customFormat="1" ht="6.96" customHeight="1">
      <c r="A144" s="39"/>
      <c r="B144" s="60"/>
      <c r="C144" s="61"/>
      <c r="D144" s="61"/>
      <c r="E144" s="61"/>
      <c r="F144" s="61"/>
      <c r="G144" s="61"/>
      <c r="H144" s="61"/>
      <c r="I144" s="61"/>
      <c r="J144" s="61"/>
      <c r="K144" s="61"/>
      <c r="L144" s="45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1lVFghNbK40sp2IKORcgH6dLHStWTmXJ8YowcAseG4Z4+RRYCB3aNzHpEQEfr0fQ2PMTn/L/sLSP8KH1uRbfDg==" hashValue="XcI+e+QOlvAnFcN4gFNdNuTQU90gabBWQO6I1EKCsh+cIBSYzlKzdtIChXH3LGuerFHvwa1jkc21roqbtson3Q==" algorithmName="SHA-512" password="CC35"/>
  <autoFilter ref="C87:K143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5_01/111203201"/>
    <hyperlink ref="F94" r:id="rId2" display="https://podminky.urs.cz/item/CS_URS_2025_01/112101101"/>
    <hyperlink ref="F96" r:id="rId3" display="https://podminky.urs.cz/item/CS_URS_2025_01/112251223"/>
    <hyperlink ref="F98" r:id="rId4" display="https://podminky.urs.cz/item/CS_URS_2025_01/162201401"/>
    <hyperlink ref="F100" r:id="rId5" display="https://podminky.urs.cz/item/CS_URS_2025_01/162201411"/>
    <hyperlink ref="F102" r:id="rId6" display="https://podminky.urs.cz/item/CS_URS_2025_01/162301501"/>
    <hyperlink ref="F104" r:id="rId7" display="https://podminky.urs.cz/item/CS_URS_2025_01/162301931"/>
    <hyperlink ref="F106" r:id="rId8" display="https://podminky.urs.cz/item/CS_URS_2025_01/162301951"/>
    <hyperlink ref="F110" r:id="rId9" display="https://podminky.urs.cz/item/CS_URS_2025_01/326215212"/>
    <hyperlink ref="F114" r:id="rId10" display="https://podminky.urs.cz/item/CS_URS_2025_01/462511370"/>
    <hyperlink ref="F117" r:id="rId11" display="https://podminky.urs.cz/item/CS_URS_2025_01/462519003"/>
    <hyperlink ref="F119" r:id="rId12" display="https://podminky.urs.cz/item/CS_URS_2025_01/465511227"/>
    <hyperlink ref="F122" r:id="rId13" display="https://podminky.urs.cz/item/CS_URS_2025_01/628635512"/>
    <hyperlink ref="F127" r:id="rId14" display="https://podminky.urs.cz/item/CS_URS_2025_01/938901101"/>
    <hyperlink ref="F132" r:id="rId15" display="https://podminky.urs.cz/item/CS_URS_2025_01/938903113"/>
    <hyperlink ref="F137" r:id="rId16" display="https://podminky.urs.cz/item/CS_URS_2025_01/998323011"/>
    <hyperlink ref="F139" r:id="rId17" display="https://podminky.urs.cz/item/CS_URS_2025_01/998323091"/>
    <hyperlink ref="F143" r:id="rId18" display="https://podminky.urs.cz/item/CS_URS_2025_01/46003011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Jez Zuberský - oprava jezu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327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5. 3. 2025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ROUND((SUM(BE87:BE169)),  2)</f>
        <v>0</v>
      </c>
      <c r="G33" s="39"/>
      <c r="H33" s="39"/>
      <c r="I33" s="149">
        <v>0.20999999999999999</v>
      </c>
      <c r="J33" s="148">
        <f>ROUND(((SUM(BE87:BE169))*I33),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ROUND((SUM(BF87:BF169)),  2)</f>
        <v>0</v>
      </c>
      <c r="G34" s="39"/>
      <c r="H34" s="39"/>
      <c r="I34" s="149">
        <v>0.12</v>
      </c>
      <c r="J34" s="148">
        <f>ROUND(((SUM(BF87:BF169))*I34),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ROUND((SUM(BG87:BG169)),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ROUND((SUM(BH87:BH169)),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ROUND((SUM(BI87:BI169)),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Jez Zuberský - oprava jezu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SO-03 - Oprava opevnění na levém a pravém břehu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Rožnov p.R.</v>
      </c>
      <c r="G52" s="41"/>
      <c r="H52" s="41"/>
      <c r="I52" s="33" t="s">
        <v>23</v>
      </c>
      <c r="J52" s="73" t="str">
        <f>IF(J12="","",J12)</f>
        <v>5. 3. 2025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>AGROPROJEKT PSO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AGROPROJEKT PSO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107</v>
      </c>
      <c r="E62" s="175"/>
      <c r="F62" s="175"/>
      <c r="G62" s="175"/>
      <c r="H62" s="175"/>
      <c r="I62" s="175"/>
      <c r="J62" s="176">
        <f>J95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238</v>
      </c>
      <c r="E63" s="175"/>
      <c r="F63" s="175"/>
      <c r="G63" s="175"/>
      <c r="H63" s="175"/>
      <c r="I63" s="175"/>
      <c r="J63" s="176">
        <f>J111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239</v>
      </c>
      <c r="E64" s="175"/>
      <c r="F64" s="175"/>
      <c r="G64" s="175"/>
      <c r="H64" s="175"/>
      <c r="I64" s="175"/>
      <c r="J64" s="176">
        <f>J118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240</v>
      </c>
      <c r="E65" s="175"/>
      <c r="F65" s="175"/>
      <c r="G65" s="175"/>
      <c r="H65" s="175"/>
      <c r="I65" s="175"/>
      <c r="J65" s="176">
        <f>J133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328</v>
      </c>
      <c r="E66" s="175"/>
      <c r="F66" s="175"/>
      <c r="G66" s="175"/>
      <c r="H66" s="175"/>
      <c r="I66" s="175"/>
      <c r="J66" s="176">
        <f>J152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108</v>
      </c>
      <c r="E67" s="175"/>
      <c r="F67" s="175"/>
      <c r="G67" s="175"/>
      <c r="H67" s="175"/>
      <c r="I67" s="175"/>
      <c r="J67" s="176">
        <f>J165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109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Jez Zuberský - oprava jezu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98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SO-03 - Oprava opevnění na levém a pravém břehu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Rožnov p.R.</v>
      </c>
      <c r="G81" s="41"/>
      <c r="H81" s="41"/>
      <c r="I81" s="33" t="s">
        <v>23</v>
      </c>
      <c r="J81" s="73" t="str">
        <f>IF(J12="","",J12)</f>
        <v>5. 3. 2025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25</v>
      </c>
      <c r="D83" s="41"/>
      <c r="E83" s="41"/>
      <c r="F83" s="28" t="str">
        <f>E15</f>
        <v xml:space="preserve"> </v>
      </c>
      <c r="G83" s="41"/>
      <c r="H83" s="41"/>
      <c r="I83" s="33" t="s">
        <v>31</v>
      </c>
      <c r="J83" s="37" t="str">
        <f>E21</f>
        <v>AGROPROJEKT PSO s.r.o.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AGROPROJEKT PSO s.r.o.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110</v>
      </c>
      <c r="D86" s="181" t="s">
        <v>56</v>
      </c>
      <c r="E86" s="181" t="s">
        <v>52</v>
      </c>
      <c r="F86" s="181" t="s">
        <v>53</v>
      </c>
      <c r="G86" s="181" t="s">
        <v>111</v>
      </c>
      <c r="H86" s="181" t="s">
        <v>112</v>
      </c>
      <c r="I86" s="181" t="s">
        <v>113</v>
      </c>
      <c r="J86" s="181" t="s">
        <v>102</v>
      </c>
      <c r="K86" s="182" t="s">
        <v>114</v>
      </c>
      <c r="L86" s="183"/>
      <c r="M86" s="93" t="s">
        <v>19</v>
      </c>
      <c r="N86" s="94" t="s">
        <v>41</v>
      </c>
      <c r="O86" s="94" t="s">
        <v>115</v>
      </c>
      <c r="P86" s="94" t="s">
        <v>116</v>
      </c>
      <c r="Q86" s="94" t="s">
        <v>117</v>
      </c>
      <c r="R86" s="94" t="s">
        <v>118</v>
      </c>
      <c r="S86" s="94" t="s">
        <v>119</v>
      </c>
      <c r="T86" s="95" t="s">
        <v>120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121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42.630599934481999</v>
      </c>
      <c r="S87" s="97"/>
      <c r="T87" s="187">
        <f>T88</f>
        <v>29.031000000000002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103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70</v>
      </c>
      <c r="E88" s="192" t="s">
        <v>122</v>
      </c>
      <c r="F88" s="192" t="s">
        <v>123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P89+P95+P111+P118+P133+P152+P165</f>
        <v>0</v>
      </c>
      <c r="Q88" s="197"/>
      <c r="R88" s="198">
        <f>R89+R95+R111+R118+R133+R152+R165</f>
        <v>42.630599934481999</v>
      </c>
      <c r="S88" s="197"/>
      <c r="T88" s="199">
        <f>T89+T95+T111+T118+T133+T152+T165</f>
        <v>29.031000000000002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71</v>
      </c>
      <c r="AY88" s="200" t="s">
        <v>124</v>
      </c>
      <c r="BK88" s="202">
        <f>BK89+BK95+BK111+BK118+BK133+BK152+BK165</f>
        <v>0</v>
      </c>
    </row>
    <row r="89" s="12" customFormat="1" ht="22.8" customHeight="1">
      <c r="A89" s="12"/>
      <c r="B89" s="189"/>
      <c r="C89" s="190"/>
      <c r="D89" s="191" t="s">
        <v>70</v>
      </c>
      <c r="E89" s="203" t="s">
        <v>79</v>
      </c>
      <c r="F89" s="203" t="s">
        <v>125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SUM(P90:P94)</f>
        <v>0</v>
      </c>
      <c r="Q89" s="197"/>
      <c r="R89" s="198">
        <f>SUM(R90:R94)</f>
        <v>0</v>
      </c>
      <c r="S89" s="197"/>
      <c r="T89" s="199">
        <f>SUM(T90:T94)</f>
        <v>2.9924999999999997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79</v>
      </c>
      <c r="AY89" s="200" t="s">
        <v>124</v>
      </c>
      <c r="BK89" s="202">
        <f>SUM(BK90:BK94)</f>
        <v>0</v>
      </c>
    </row>
    <row r="90" s="2" customFormat="1" ht="24.15" customHeight="1">
      <c r="A90" s="39"/>
      <c r="B90" s="40"/>
      <c r="C90" s="205" t="s">
        <v>79</v>
      </c>
      <c r="D90" s="205" t="s">
        <v>126</v>
      </c>
      <c r="E90" s="206" t="s">
        <v>329</v>
      </c>
      <c r="F90" s="207" t="s">
        <v>330</v>
      </c>
      <c r="G90" s="208" t="s">
        <v>158</v>
      </c>
      <c r="H90" s="209">
        <v>1.575</v>
      </c>
      <c r="I90" s="210"/>
      <c r="J90" s="211">
        <f>ROUND(I90*H90,2)</f>
        <v>0</v>
      </c>
      <c r="K90" s="207" t="s">
        <v>130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1.8999999999999999</v>
      </c>
      <c r="T90" s="215">
        <f>S90*H90</f>
        <v>2.9924999999999997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131</v>
      </c>
      <c r="AT90" s="216" t="s">
        <v>126</v>
      </c>
      <c r="AU90" s="216" t="s">
        <v>81</v>
      </c>
      <c r="AY90" s="18" t="s">
        <v>124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131</v>
      </c>
      <c r="BM90" s="216" t="s">
        <v>331</v>
      </c>
    </row>
    <row r="91" s="2" customFormat="1">
      <c r="A91" s="39"/>
      <c r="B91" s="40"/>
      <c r="C91" s="41"/>
      <c r="D91" s="218" t="s">
        <v>133</v>
      </c>
      <c r="E91" s="41"/>
      <c r="F91" s="219" t="s">
        <v>332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133</v>
      </c>
      <c r="AU91" s="18" t="s">
        <v>81</v>
      </c>
    </row>
    <row r="92" s="13" customFormat="1">
      <c r="A92" s="13"/>
      <c r="B92" s="225"/>
      <c r="C92" s="226"/>
      <c r="D92" s="223" t="s">
        <v>142</v>
      </c>
      <c r="E92" s="227" t="s">
        <v>19</v>
      </c>
      <c r="F92" s="228" t="s">
        <v>333</v>
      </c>
      <c r="G92" s="226"/>
      <c r="H92" s="229">
        <v>1.575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142</v>
      </c>
      <c r="AU92" s="235" t="s">
        <v>81</v>
      </c>
      <c r="AV92" s="13" t="s">
        <v>81</v>
      </c>
      <c r="AW92" s="13" t="s">
        <v>33</v>
      </c>
      <c r="AX92" s="13" t="s">
        <v>79</v>
      </c>
      <c r="AY92" s="235" t="s">
        <v>124</v>
      </c>
    </row>
    <row r="93" s="2" customFormat="1" ht="24.15" customHeight="1">
      <c r="A93" s="39"/>
      <c r="B93" s="40"/>
      <c r="C93" s="205" t="s">
        <v>81</v>
      </c>
      <c r="D93" s="205" t="s">
        <v>126</v>
      </c>
      <c r="E93" s="206" t="s">
        <v>334</v>
      </c>
      <c r="F93" s="207" t="s">
        <v>335</v>
      </c>
      <c r="G93" s="208" t="s">
        <v>158</v>
      </c>
      <c r="H93" s="209">
        <v>1.575</v>
      </c>
      <c r="I93" s="210"/>
      <c r="J93" s="211">
        <f>ROUND(I93*H93,2)</f>
        <v>0</v>
      </c>
      <c r="K93" s="207" t="s">
        <v>130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131</v>
      </c>
      <c r="AT93" s="216" t="s">
        <v>126</v>
      </c>
      <c r="AU93" s="216" t="s">
        <v>81</v>
      </c>
      <c r="AY93" s="18" t="s">
        <v>124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131</v>
      </c>
      <c r="BM93" s="216" t="s">
        <v>336</v>
      </c>
    </row>
    <row r="94" s="2" customFormat="1">
      <c r="A94" s="39"/>
      <c r="B94" s="40"/>
      <c r="C94" s="41"/>
      <c r="D94" s="218" t="s">
        <v>133</v>
      </c>
      <c r="E94" s="41"/>
      <c r="F94" s="219" t="s">
        <v>337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133</v>
      </c>
      <c r="AU94" s="18" t="s">
        <v>81</v>
      </c>
    </row>
    <row r="95" s="12" customFormat="1" ht="22.8" customHeight="1">
      <c r="A95" s="12"/>
      <c r="B95" s="189"/>
      <c r="C95" s="190"/>
      <c r="D95" s="191" t="s">
        <v>70</v>
      </c>
      <c r="E95" s="203" t="s">
        <v>144</v>
      </c>
      <c r="F95" s="203" t="s">
        <v>208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SUM(P96:P110)</f>
        <v>0</v>
      </c>
      <c r="Q95" s="197"/>
      <c r="R95" s="198">
        <f>SUM(R96:R110)</f>
        <v>33.227390834482001</v>
      </c>
      <c r="S95" s="197"/>
      <c r="T95" s="199">
        <f>SUM(T96:T110)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79</v>
      </c>
      <c r="AT95" s="201" t="s">
        <v>70</v>
      </c>
      <c r="AU95" s="201" t="s">
        <v>79</v>
      </c>
      <c r="AY95" s="200" t="s">
        <v>124</v>
      </c>
      <c r="BK95" s="202">
        <f>SUM(BK96:BK110)</f>
        <v>0</v>
      </c>
    </row>
    <row r="96" s="2" customFormat="1" ht="44.25" customHeight="1">
      <c r="A96" s="39"/>
      <c r="B96" s="40"/>
      <c r="C96" s="205" t="s">
        <v>144</v>
      </c>
      <c r="D96" s="205" t="s">
        <v>126</v>
      </c>
      <c r="E96" s="206" t="s">
        <v>338</v>
      </c>
      <c r="F96" s="207" t="s">
        <v>339</v>
      </c>
      <c r="G96" s="208" t="s">
        <v>158</v>
      </c>
      <c r="H96" s="209">
        <v>1</v>
      </c>
      <c r="I96" s="210"/>
      <c r="J96" s="211">
        <f>ROUND(I96*H96,2)</f>
        <v>0</v>
      </c>
      <c r="K96" s="207" t="s">
        <v>130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3.1138838199999999</v>
      </c>
      <c r="R96" s="214">
        <f>Q96*H96</f>
        <v>3.1138838199999999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131</v>
      </c>
      <c r="AT96" s="216" t="s">
        <v>126</v>
      </c>
      <c r="AU96" s="216" t="s">
        <v>81</v>
      </c>
      <c r="AY96" s="18" t="s">
        <v>124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131</v>
      </c>
      <c r="BM96" s="216" t="s">
        <v>340</v>
      </c>
    </row>
    <row r="97" s="2" customFormat="1">
      <c r="A97" s="39"/>
      <c r="B97" s="40"/>
      <c r="C97" s="41"/>
      <c r="D97" s="218" t="s">
        <v>133</v>
      </c>
      <c r="E97" s="41"/>
      <c r="F97" s="219" t="s">
        <v>341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133</v>
      </c>
      <c r="AU97" s="18" t="s">
        <v>81</v>
      </c>
    </row>
    <row r="98" s="13" customFormat="1">
      <c r="A98" s="13"/>
      <c r="B98" s="225"/>
      <c r="C98" s="226"/>
      <c r="D98" s="223" t="s">
        <v>142</v>
      </c>
      <c r="E98" s="227" t="s">
        <v>19</v>
      </c>
      <c r="F98" s="228" t="s">
        <v>342</v>
      </c>
      <c r="G98" s="226"/>
      <c r="H98" s="229">
        <v>1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142</v>
      </c>
      <c r="AU98" s="235" t="s">
        <v>81</v>
      </c>
      <c r="AV98" s="13" t="s">
        <v>81</v>
      </c>
      <c r="AW98" s="13" t="s">
        <v>33</v>
      </c>
      <c r="AX98" s="13" t="s">
        <v>79</v>
      </c>
      <c r="AY98" s="235" t="s">
        <v>124</v>
      </c>
    </row>
    <row r="99" s="2" customFormat="1" ht="37.8" customHeight="1">
      <c r="A99" s="39"/>
      <c r="B99" s="40"/>
      <c r="C99" s="205" t="s">
        <v>131</v>
      </c>
      <c r="D99" s="205" t="s">
        <v>126</v>
      </c>
      <c r="E99" s="206" t="s">
        <v>343</v>
      </c>
      <c r="F99" s="207" t="s">
        <v>344</v>
      </c>
      <c r="G99" s="208" t="s">
        <v>158</v>
      </c>
      <c r="H99" s="209">
        <v>10.5</v>
      </c>
      <c r="I99" s="210"/>
      <c r="J99" s="211">
        <f>ROUND(I99*H99,2)</f>
        <v>0</v>
      </c>
      <c r="K99" s="207" t="s">
        <v>130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2.8332345380000001</v>
      </c>
      <c r="R99" s="214">
        <f>Q99*H99</f>
        <v>29.748962649000003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131</v>
      </c>
      <c r="AT99" s="216" t="s">
        <v>126</v>
      </c>
      <c r="AU99" s="216" t="s">
        <v>81</v>
      </c>
      <c r="AY99" s="18" t="s">
        <v>124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131</v>
      </c>
      <c r="BM99" s="216" t="s">
        <v>345</v>
      </c>
    </row>
    <row r="100" s="2" customFormat="1">
      <c r="A100" s="39"/>
      <c r="B100" s="40"/>
      <c r="C100" s="41"/>
      <c r="D100" s="218" t="s">
        <v>133</v>
      </c>
      <c r="E100" s="41"/>
      <c r="F100" s="219" t="s">
        <v>346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133</v>
      </c>
      <c r="AU100" s="18" t="s">
        <v>81</v>
      </c>
    </row>
    <row r="101" s="13" customFormat="1">
      <c r="A101" s="13"/>
      <c r="B101" s="225"/>
      <c r="C101" s="226"/>
      <c r="D101" s="223" t="s">
        <v>142</v>
      </c>
      <c r="E101" s="227" t="s">
        <v>19</v>
      </c>
      <c r="F101" s="228" t="s">
        <v>347</v>
      </c>
      <c r="G101" s="226"/>
      <c r="H101" s="229">
        <v>10.5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142</v>
      </c>
      <c r="AU101" s="235" t="s">
        <v>81</v>
      </c>
      <c r="AV101" s="13" t="s">
        <v>81</v>
      </c>
      <c r="AW101" s="13" t="s">
        <v>33</v>
      </c>
      <c r="AX101" s="13" t="s">
        <v>79</v>
      </c>
      <c r="AY101" s="235" t="s">
        <v>124</v>
      </c>
    </row>
    <row r="102" s="2" customFormat="1" ht="37.8" customHeight="1">
      <c r="A102" s="39"/>
      <c r="B102" s="40"/>
      <c r="C102" s="205" t="s">
        <v>155</v>
      </c>
      <c r="D102" s="205" t="s">
        <v>126</v>
      </c>
      <c r="E102" s="206" t="s">
        <v>348</v>
      </c>
      <c r="F102" s="207" t="s">
        <v>349</v>
      </c>
      <c r="G102" s="208" t="s">
        <v>129</v>
      </c>
      <c r="H102" s="209">
        <v>15.699999999999999</v>
      </c>
      <c r="I102" s="210"/>
      <c r="J102" s="211">
        <f>ROUND(I102*H102,2)</f>
        <v>0</v>
      </c>
      <c r="K102" s="207" t="s">
        <v>130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0.0086524240000000006</v>
      </c>
      <c r="R102" s="214">
        <f>Q102*H102</f>
        <v>0.1358430568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131</v>
      </c>
      <c r="AT102" s="216" t="s">
        <v>126</v>
      </c>
      <c r="AU102" s="216" t="s">
        <v>81</v>
      </c>
      <c r="AY102" s="18" t="s">
        <v>124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131</v>
      </c>
      <c r="BM102" s="216" t="s">
        <v>350</v>
      </c>
    </row>
    <row r="103" s="2" customFormat="1">
      <c r="A103" s="39"/>
      <c r="B103" s="40"/>
      <c r="C103" s="41"/>
      <c r="D103" s="218" t="s">
        <v>133</v>
      </c>
      <c r="E103" s="41"/>
      <c r="F103" s="219" t="s">
        <v>351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133</v>
      </c>
      <c r="AU103" s="18" t="s">
        <v>81</v>
      </c>
    </row>
    <row r="104" s="13" customFormat="1">
      <c r="A104" s="13"/>
      <c r="B104" s="225"/>
      <c r="C104" s="226"/>
      <c r="D104" s="223" t="s">
        <v>142</v>
      </c>
      <c r="E104" s="227" t="s">
        <v>19</v>
      </c>
      <c r="F104" s="228" t="s">
        <v>352</v>
      </c>
      <c r="G104" s="226"/>
      <c r="H104" s="229">
        <v>15.699999999999999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142</v>
      </c>
      <c r="AU104" s="235" t="s">
        <v>81</v>
      </c>
      <c r="AV104" s="13" t="s">
        <v>81</v>
      </c>
      <c r="AW104" s="13" t="s">
        <v>33</v>
      </c>
      <c r="AX104" s="13" t="s">
        <v>79</v>
      </c>
      <c r="AY104" s="235" t="s">
        <v>124</v>
      </c>
    </row>
    <row r="105" s="2" customFormat="1" ht="37.8" customHeight="1">
      <c r="A105" s="39"/>
      <c r="B105" s="40"/>
      <c r="C105" s="205" t="s">
        <v>162</v>
      </c>
      <c r="D105" s="205" t="s">
        <v>126</v>
      </c>
      <c r="E105" s="206" t="s">
        <v>353</v>
      </c>
      <c r="F105" s="207" t="s">
        <v>354</v>
      </c>
      <c r="G105" s="208" t="s">
        <v>129</v>
      </c>
      <c r="H105" s="209">
        <v>15.699999999999999</v>
      </c>
      <c r="I105" s="210"/>
      <c r="J105" s="211">
        <f>ROUND(I105*H105,2)</f>
        <v>0</v>
      </c>
      <c r="K105" s="207" t="s">
        <v>130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131</v>
      </c>
      <c r="AT105" s="216" t="s">
        <v>126</v>
      </c>
      <c r="AU105" s="216" t="s">
        <v>81</v>
      </c>
      <c r="AY105" s="18" t="s">
        <v>124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131</v>
      </c>
      <c r="BM105" s="216" t="s">
        <v>355</v>
      </c>
    </row>
    <row r="106" s="2" customFormat="1">
      <c r="A106" s="39"/>
      <c r="B106" s="40"/>
      <c r="C106" s="41"/>
      <c r="D106" s="218" t="s">
        <v>133</v>
      </c>
      <c r="E106" s="41"/>
      <c r="F106" s="219" t="s">
        <v>356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133</v>
      </c>
      <c r="AU106" s="18" t="s">
        <v>81</v>
      </c>
    </row>
    <row r="107" s="13" customFormat="1">
      <c r="A107" s="13"/>
      <c r="B107" s="225"/>
      <c r="C107" s="226"/>
      <c r="D107" s="223" t="s">
        <v>142</v>
      </c>
      <c r="E107" s="227" t="s">
        <v>19</v>
      </c>
      <c r="F107" s="228" t="s">
        <v>352</v>
      </c>
      <c r="G107" s="226"/>
      <c r="H107" s="229">
        <v>15.699999999999999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142</v>
      </c>
      <c r="AU107" s="235" t="s">
        <v>81</v>
      </c>
      <c r="AV107" s="13" t="s">
        <v>81</v>
      </c>
      <c r="AW107" s="13" t="s">
        <v>33</v>
      </c>
      <c r="AX107" s="13" t="s">
        <v>79</v>
      </c>
      <c r="AY107" s="235" t="s">
        <v>124</v>
      </c>
    </row>
    <row r="108" s="2" customFormat="1" ht="44.25" customHeight="1">
      <c r="A108" s="39"/>
      <c r="B108" s="40"/>
      <c r="C108" s="205" t="s">
        <v>168</v>
      </c>
      <c r="D108" s="205" t="s">
        <v>126</v>
      </c>
      <c r="E108" s="206" t="s">
        <v>357</v>
      </c>
      <c r="F108" s="207" t="s">
        <v>358</v>
      </c>
      <c r="G108" s="208" t="s">
        <v>229</v>
      </c>
      <c r="H108" s="209">
        <v>0.22</v>
      </c>
      <c r="I108" s="210"/>
      <c r="J108" s="211">
        <f>ROUND(I108*H108,2)</f>
        <v>0</v>
      </c>
      <c r="K108" s="207" t="s">
        <v>130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1.0395514030999999</v>
      </c>
      <c r="R108" s="214">
        <f>Q108*H108</f>
        <v>0.22870130868199998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131</v>
      </c>
      <c r="AT108" s="216" t="s">
        <v>126</v>
      </c>
      <c r="AU108" s="216" t="s">
        <v>81</v>
      </c>
      <c r="AY108" s="18" t="s">
        <v>124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131</v>
      </c>
      <c r="BM108" s="216" t="s">
        <v>359</v>
      </c>
    </row>
    <row r="109" s="2" customFormat="1">
      <c r="A109" s="39"/>
      <c r="B109" s="40"/>
      <c r="C109" s="41"/>
      <c r="D109" s="218" t="s">
        <v>133</v>
      </c>
      <c r="E109" s="41"/>
      <c r="F109" s="219" t="s">
        <v>360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133</v>
      </c>
      <c r="AU109" s="18" t="s">
        <v>81</v>
      </c>
    </row>
    <row r="110" s="13" customFormat="1">
      <c r="A110" s="13"/>
      <c r="B110" s="225"/>
      <c r="C110" s="226"/>
      <c r="D110" s="223" t="s">
        <v>142</v>
      </c>
      <c r="E110" s="227" t="s">
        <v>19</v>
      </c>
      <c r="F110" s="228" t="s">
        <v>361</v>
      </c>
      <c r="G110" s="226"/>
      <c r="H110" s="229">
        <v>0.22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142</v>
      </c>
      <c r="AU110" s="235" t="s">
        <v>81</v>
      </c>
      <c r="AV110" s="13" t="s">
        <v>81</v>
      </c>
      <c r="AW110" s="13" t="s">
        <v>33</v>
      </c>
      <c r="AX110" s="13" t="s">
        <v>79</v>
      </c>
      <c r="AY110" s="235" t="s">
        <v>124</v>
      </c>
    </row>
    <row r="111" s="12" customFormat="1" ht="22.8" customHeight="1">
      <c r="A111" s="12"/>
      <c r="B111" s="189"/>
      <c r="C111" s="190"/>
      <c r="D111" s="191" t="s">
        <v>70</v>
      </c>
      <c r="E111" s="203" t="s">
        <v>131</v>
      </c>
      <c r="F111" s="203" t="s">
        <v>284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SUM(P112:P117)</f>
        <v>0</v>
      </c>
      <c r="Q111" s="197"/>
      <c r="R111" s="198">
        <f>SUM(R112:R117)</f>
        <v>7.2562959999999999</v>
      </c>
      <c r="S111" s="197"/>
      <c r="T111" s="199">
        <f>SUM(T112:T117)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79</v>
      </c>
      <c r="AT111" s="201" t="s">
        <v>70</v>
      </c>
      <c r="AU111" s="201" t="s">
        <v>79</v>
      </c>
      <c r="AY111" s="200" t="s">
        <v>124</v>
      </c>
      <c r="BK111" s="202">
        <f>SUM(BK112:BK117)</f>
        <v>0</v>
      </c>
    </row>
    <row r="112" s="2" customFormat="1" ht="21.75" customHeight="1">
      <c r="A112" s="39"/>
      <c r="B112" s="40"/>
      <c r="C112" s="205" t="s">
        <v>174</v>
      </c>
      <c r="D112" s="205" t="s">
        <v>126</v>
      </c>
      <c r="E112" s="206" t="s">
        <v>362</v>
      </c>
      <c r="F112" s="207" t="s">
        <v>363</v>
      </c>
      <c r="G112" s="208" t="s">
        <v>129</v>
      </c>
      <c r="H112" s="209">
        <v>5</v>
      </c>
      <c r="I112" s="210"/>
      <c r="J112" s="211">
        <f>ROUND(I112*H112,2)</f>
        <v>0</v>
      </c>
      <c r="K112" s="207" t="s">
        <v>130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0.60724999999999996</v>
      </c>
      <c r="R112" s="214">
        <f>Q112*H112</f>
        <v>3.0362499999999999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131</v>
      </c>
      <c r="AT112" s="216" t="s">
        <v>126</v>
      </c>
      <c r="AU112" s="216" t="s">
        <v>81</v>
      </c>
      <c r="AY112" s="18" t="s">
        <v>124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131</v>
      </c>
      <c r="BM112" s="216" t="s">
        <v>364</v>
      </c>
    </row>
    <row r="113" s="2" customFormat="1">
      <c r="A113" s="39"/>
      <c r="B113" s="40"/>
      <c r="C113" s="41"/>
      <c r="D113" s="218" t="s">
        <v>133</v>
      </c>
      <c r="E113" s="41"/>
      <c r="F113" s="219" t="s">
        <v>365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133</v>
      </c>
      <c r="AU113" s="18" t="s">
        <v>81</v>
      </c>
    </row>
    <row r="114" s="13" customFormat="1">
      <c r="A114" s="13"/>
      <c r="B114" s="225"/>
      <c r="C114" s="226"/>
      <c r="D114" s="223" t="s">
        <v>142</v>
      </c>
      <c r="E114" s="227" t="s">
        <v>19</v>
      </c>
      <c r="F114" s="228" t="s">
        <v>366</v>
      </c>
      <c r="G114" s="226"/>
      <c r="H114" s="229">
        <v>5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142</v>
      </c>
      <c r="AU114" s="235" t="s">
        <v>81</v>
      </c>
      <c r="AV114" s="13" t="s">
        <v>81</v>
      </c>
      <c r="AW114" s="13" t="s">
        <v>33</v>
      </c>
      <c r="AX114" s="13" t="s">
        <v>79</v>
      </c>
      <c r="AY114" s="235" t="s">
        <v>124</v>
      </c>
    </row>
    <row r="115" s="2" customFormat="1" ht="24.15" customHeight="1">
      <c r="A115" s="39"/>
      <c r="B115" s="40"/>
      <c r="C115" s="205" t="s">
        <v>180</v>
      </c>
      <c r="D115" s="205" t="s">
        <v>126</v>
      </c>
      <c r="E115" s="206" t="s">
        <v>367</v>
      </c>
      <c r="F115" s="207" t="s">
        <v>368</v>
      </c>
      <c r="G115" s="208" t="s">
        <v>129</v>
      </c>
      <c r="H115" s="209">
        <v>4.5</v>
      </c>
      <c r="I115" s="210"/>
      <c r="J115" s="211">
        <f>ROUND(I115*H115,2)</f>
        <v>0</v>
      </c>
      <c r="K115" s="207" t="s">
        <v>130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0.93778799999999995</v>
      </c>
      <c r="R115" s="214">
        <f>Q115*H115</f>
        <v>4.220046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131</v>
      </c>
      <c r="AT115" s="216" t="s">
        <v>126</v>
      </c>
      <c r="AU115" s="216" t="s">
        <v>81</v>
      </c>
      <c r="AY115" s="18" t="s">
        <v>124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131</v>
      </c>
      <c r="BM115" s="216" t="s">
        <v>369</v>
      </c>
    </row>
    <row r="116" s="2" customFormat="1">
      <c r="A116" s="39"/>
      <c r="B116" s="40"/>
      <c r="C116" s="41"/>
      <c r="D116" s="218" t="s">
        <v>133</v>
      </c>
      <c r="E116" s="41"/>
      <c r="F116" s="219" t="s">
        <v>370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133</v>
      </c>
      <c r="AU116" s="18" t="s">
        <v>81</v>
      </c>
    </row>
    <row r="117" s="13" customFormat="1">
      <c r="A117" s="13"/>
      <c r="B117" s="225"/>
      <c r="C117" s="226"/>
      <c r="D117" s="223" t="s">
        <v>142</v>
      </c>
      <c r="E117" s="227" t="s">
        <v>19</v>
      </c>
      <c r="F117" s="228" t="s">
        <v>371</v>
      </c>
      <c r="G117" s="226"/>
      <c r="H117" s="229">
        <v>4.5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142</v>
      </c>
      <c r="AU117" s="235" t="s">
        <v>81</v>
      </c>
      <c r="AV117" s="13" t="s">
        <v>81</v>
      </c>
      <c r="AW117" s="13" t="s">
        <v>33</v>
      </c>
      <c r="AX117" s="13" t="s">
        <v>79</v>
      </c>
      <c r="AY117" s="235" t="s">
        <v>124</v>
      </c>
    </row>
    <row r="118" s="12" customFormat="1" ht="22.8" customHeight="1">
      <c r="A118" s="12"/>
      <c r="B118" s="189"/>
      <c r="C118" s="190"/>
      <c r="D118" s="191" t="s">
        <v>70</v>
      </c>
      <c r="E118" s="203" t="s">
        <v>162</v>
      </c>
      <c r="F118" s="203" t="s">
        <v>298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SUM(P119:P132)</f>
        <v>0</v>
      </c>
      <c r="Q118" s="197"/>
      <c r="R118" s="198">
        <f>SUM(R119:R132)</f>
        <v>2.1469130999999999</v>
      </c>
      <c r="S118" s="197"/>
      <c r="T118" s="199">
        <f>SUM(T119:T132)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79</v>
      </c>
      <c r="AT118" s="201" t="s">
        <v>70</v>
      </c>
      <c r="AU118" s="201" t="s">
        <v>79</v>
      </c>
      <c r="AY118" s="200" t="s">
        <v>124</v>
      </c>
      <c r="BK118" s="202">
        <f>SUM(BK119:BK132)</f>
        <v>0</v>
      </c>
    </row>
    <row r="119" s="2" customFormat="1" ht="24.15" customHeight="1">
      <c r="A119" s="39"/>
      <c r="B119" s="40"/>
      <c r="C119" s="205" t="s">
        <v>185</v>
      </c>
      <c r="D119" s="205" t="s">
        <v>126</v>
      </c>
      <c r="E119" s="206" t="s">
        <v>299</v>
      </c>
      <c r="F119" s="207" t="s">
        <v>300</v>
      </c>
      <c r="G119" s="208" t="s">
        <v>129</v>
      </c>
      <c r="H119" s="209">
        <v>13.5</v>
      </c>
      <c r="I119" s="210"/>
      <c r="J119" s="211">
        <f>ROUND(I119*H119,2)</f>
        <v>0</v>
      </c>
      <c r="K119" s="207" t="s">
        <v>130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0.091530600000000004</v>
      </c>
      <c r="R119" s="214">
        <f>Q119*H119</f>
        <v>1.2356631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131</v>
      </c>
      <c r="AT119" s="216" t="s">
        <v>126</v>
      </c>
      <c r="AU119" s="216" t="s">
        <v>81</v>
      </c>
      <c r="AY119" s="18" t="s">
        <v>124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131</v>
      </c>
      <c r="BM119" s="216" t="s">
        <v>372</v>
      </c>
    </row>
    <row r="120" s="2" customFormat="1">
      <c r="A120" s="39"/>
      <c r="B120" s="40"/>
      <c r="C120" s="41"/>
      <c r="D120" s="218" t="s">
        <v>133</v>
      </c>
      <c r="E120" s="41"/>
      <c r="F120" s="219" t="s">
        <v>302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133</v>
      </c>
      <c r="AU120" s="18" t="s">
        <v>81</v>
      </c>
    </row>
    <row r="121" s="13" customFormat="1">
      <c r="A121" s="13"/>
      <c r="B121" s="225"/>
      <c r="C121" s="226"/>
      <c r="D121" s="223" t="s">
        <v>142</v>
      </c>
      <c r="E121" s="227" t="s">
        <v>19</v>
      </c>
      <c r="F121" s="228" t="s">
        <v>373</v>
      </c>
      <c r="G121" s="226"/>
      <c r="H121" s="229">
        <v>13.5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142</v>
      </c>
      <c r="AU121" s="235" t="s">
        <v>81</v>
      </c>
      <c r="AV121" s="13" t="s">
        <v>81</v>
      </c>
      <c r="AW121" s="13" t="s">
        <v>33</v>
      </c>
      <c r="AX121" s="13" t="s">
        <v>71</v>
      </c>
      <c r="AY121" s="235" t="s">
        <v>124</v>
      </c>
    </row>
    <row r="122" s="14" customFormat="1">
      <c r="A122" s="14"/>
      <c r="B122" s="250"/>
      <c r="C122" s="251"/>
      <c r="D122" s="223" t="s">
        <v>142</v>
      </c>
      <c r="E122" s="252" t="s">
        <v>19</v>
      </c>
      <c r="F122" s="253" t="s">
        <v>304</v>
      </c>
      <c r="G122" s="251"/>
      <c r="H122" s="254">
        <v>13.5</v>
      </c>
      <c r="I122" s="255"/>
      <c r="J122" s="251"/>
      <c r="K122" s="251"/>
      <c r="L122" s="256"/>
      <c r="M122" s="257"/>
      <c r="N122" s="258"/>
      <c r="O122" s="258"/>
      <c r="P122" s="258"/>
      <c r="Q122" s="258"/>
      <c r="R122" s="258"/>
      <c r="S122" s="258"/>
      <c r="T122" s="25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0" t="s">
        <v>142</v>
      </c>
      <c r="AU122" s="260" t="s">
        <v>81</v>
      </c>
      <c r="AV122" s="14" t="s">
        <v>131</v>
      </c>
      <c r="AW122" s="14" t="s">
        <v>33</v>
      </c>
      <c r="AX122" s="14" t="s">
        <v>79</v>
      </c>
      <c r="AY122" s="260" t="s">
        <v>124</v>
      </c>
    </row>
    <row r="123" s="2" customFormat="1" ht="16.5" customHeight="1">
      <c r="A123" s="39"/>
      <c r="B123" s="40"/>
      <c r="C123" s="205" t="s">
        <v>191</v>
      </c>
      <c r="D123" s="205" t="s">
        <v>126</v>
      </c>
      <c r="E123" s="206" t="s">
        <v>374</v>
      </c>
      <c r="F123" s="207" t="s">
        <v>375</v>
      </c>
      <c r="G123" s="208" t="s">
        <v>129</v>
      </c>
      <c r="H123" s="209">
        <v>180</v>
      </c>
      <c r="I123" s="210"/>
      <c r="J123" s="211">
        <f>ROUND(I123*H123,2)</f>
        <v>0</v>
      </c>
      <c r="K123" s="207" t="s">
        <v>130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131</v>
      </c>
      <c r="AT123" s="216" t="s">
        <v>126</v>
      </c>
      <c r="AU123" s="216" t="s">
        <v>81</v>
      </c>
      <c r="AY123" s="18" t="s">
        <v>124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131</v>
      </c>
      <c r="BM123" s="216" t="s">
        <v>376</v>
      </c>
    </row>
    <row r="124" s="2" customFormat="1">
      <c r="A124" s="39"/>
      <c r="B124" s="40"/>
      <c r="C124" s="41"/>
      <c r="D124" s="218" t="s">
        <v>133</v>
      </c>
      <c r="E124" s="41"/>
      <c r="F124" s="219" t="s">
        <v>377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133</v>
      </c>
      <c r="AU124" s="18" t="s">
        <v>81</v>
      </c>
    </row>
    <row r="125" s="13" customFormat="1">
      <c r="A125" s="13"/>
      <c r="B125" s="225"/>
      <c r="C125" s="226"/>
      <c r="D125" s="223" t="s">
        <v>142</v>
      </c>
      <c r="E125" s="227" t="s">
        <v>19</v>
      </c>
      <c r="F125" s="228" t="s">
        <v>378</v>
      </c>
      <c r="G125" s="226"/>
      <c r="H125" s="229">
        <v>95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142</v>
      </c>
      <c r="AU125" s="235" t="s">
        <v>81</v>
      </c>
      <c r="AV125" s="13" t="s">
        <v>81</v>
      </c>
      <c r="AW125" s="13" t="s">
        <v>33</v>
      </c>
      <c r="AX125" s="13" t="s">
        <v>71</v>
      </c>
      <c r="AY125" s="235" t="s">
        <v>124</v>
      </c>
    </row>
    <row r="126" s="13" customFormat="1">
      <c r="A126" s="13"/>
      <c r="B126" s="225"/>
      <c r="C126" s="226"/>
      <c r="D126" s="223" t="s">
        <v>142</v>
      </c>
      <c r="E126" s="227" t="s">
        <v>19</v>
      </c>
      <c r="F126" s="228" t="s">
        <v>379</v>
      </c>
      <c r="G126" s="226"/>
      <c r="H126" s="229">
        <v>85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142</v>
      </c>
      <c r="AU126" s="235" t="s">
        <v>81</v>
      </c>
      <c r="AV126" s="13" t="s">
        <v>81</v>
      </c>
      <c r="AW126" s="13" t="s">
        <v>33</v>
      </c>
      <c r="AX126" s="13" t="s">
        <v>71</v>
      </c>
      <c r="AY126" s="235" t="s">
        <v>124</v>
      </c>
    </row>
    <row r="127" s="14" customFormat="1">
      <c r="A127" s="14"/>
      <c r="B127" s="250"/>
      <c r="C127" s="251"/>
      <c r="D127" s="223" t="s">
        <v>142</v>
      </c>
      <c r="E127" s="252" t="s">
        <v>19</v>
      </c>
      <c r="F127" s="253" t="s">
        <v>304</v>
      </c>
      <c r="G127" s="251"/>
      <c r="H127" s="254">
        <v>180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0" t="s">
        <v>142</v>
      </c>
      <c r="AU127" s="260" t="s">
        <v>81</v>
      </c>
      <c r="AV127" s="14" t="s">
        <v>131</v>
      </c>
      <c r="AW127" s="14" t="s">
        <v>33</v>
      </c>
      <c r="AX127" s="14" t="s">
        <v>79</v>
      </c>
      <c r="AY127" s="260" t="s">
        <v>124</v>
      </c>
    </row>
    <row r="128" s="2" customFormat="1" ht="24.15" customHeight="1">
      <c r="A128" s="39"/>
      <c r="B128" s="40"/>
      <c r="C128" s="205" t="s">
        <v>8</v>
      </c>
      <c r="D128" s="205" t="s">
        <v>126</v>
      </c>
      <c r="E128" s="206" t="s">
        <v>380</v>
      </c>
      <c r="F128" s="207" t="s">
        <v>381</v>
      </c>
      <c r="G128" s="208" t="s">
        <v>129</v>
      </c>
      <c r="H128" s="209">
        <v>40.5</v>
      </c>
      <c r="I128" s="210"/>
      <c r="J128" s="211">
        <f>ROUND(I128*H128,2)</f>
        <v>0</v>
      </c>
      <c r="K128" s="207" t="s">
        <v>130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0.022499999999999999</v>
      </c>
      <c r="R128" s="214">
        <f>Q128*H128</f>
        <v>0.91125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131</v>
      </c>
      <c r="AT128" s="216" t="s">
        <v>126</v>
      </c>
      <c r="AU128" s="216" t="s">
        <v>81</v>
      </c>
      <c r="AY128" s="18" t="s">
        <v>124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131</v>
      </c>
      <c r="BM128" s="216" t="s">
        <v>382</v>
      </c>
    </row>
    <row r="129" s="2" customFormat="1">
      <c r="A129" s="39"/>
      <c r="B129" s="40"/>
      <c r="C129" s="41"/>
      <c r="D129" s="218" t="s">
        <v>133</v>
      </c>
      <c r="E129" s="41"/>
      <c r="F129" s="219" t="s">
        <v>383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133</v>
      </c>
      <c r="AU129" s="18" t="s">
        <v>81</v>
      </c>
    </row>
    <row r="130" s="13" customFormat="1">
      <c r="A130" s="13"/>
      <c r="B130" s="225"/>
      <c r="C130" s="226"/>
      <c r="D130" s="223" t="s">
        <v>142</v>
      </c>
      <c r="E130" s="227" t="s">
        <v>19</v>
      </c>
      <c r="F130" s="228" t="s">
        <v>384</v>
      </c>
      <c r="G130" s="226"/>
      <c r="H130" s="229">
        <v>12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142</v>
      </c>
      <c r="AU130" s="235" t="s">
        <v>81</v>
      </c>
      <c r="AV130" s="13" t="s">
        <v>81</v>
      </c>
      <c r="AW130" s="13" t="s">
        <v>33</v>
      </c>
      <c r="AX130" s="13" t="s">
        <v>71</v>
      </c>
      <c r="AY130" s="235" t="s">
        <v>124</v>
      </c>
    </row>
    <row r="131" s="13" customFormat="1">
      <c r="A131" s="13"/>
      <c r="B131" s="225"/>
      <c r="C131" s="226"/>
      <c r="D131" s="223" t="s">
        <v>142</v>
      </c>
      <c r="E131" s="227" t="s">
        <v>19</v>
      </c>
      <c r="F131" s="228" t="s">
        <v>385</v>
      </c>
      <c r="G131" s="226"/>
      <c r="H131" s="229">
        <v>28.5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142</v>
      </c>
      <c r="AU131" s="235" t="s">
        <v>81</v>
      </c>
      <c r="AV131" s="13" t="s">
        <v>81</v>
      </c>
      <c r="AW131" s="13" t="s">
        <v>33</v>
      </c>
      <c r="AX131" s="13" t="s">
        <v>71</v>
      </c>
      <c r="AY131" s="235" t="s">
        <v>124</v>
      </c>
    </row>
    <row r="132" s="14" customFormat="1">
      <c r="A132" s="14"/>
      <c r="B132" s="250"/>
      <c r="C132" s="251"/>
      <c r="D132" s="223" t="s">
        <v>142</v>
      </c>
      <c r="E132" s="252" t="s">
        <v>19</v>
      </c>
      <c r="F132" s="253" t="s">
        <v>304</v>
      </c>
      <c r="G132" s="251"/>
      <c r="H132" s="254">
        <v>40.5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142</v>
      </c>
      <c r="AU132" s="260" t="s">
        <v>81</v>
      </c>
      <c r="AV132" s="14" t="s">
        <v>131</v>
      </c>
      <c r="AW132" s="14" t="s">
        <v>33</v>
      </c>
      <c r="AX132" s="14" t="s">
        <v>79</v>
      </c>
      <c r="AY132" s="260" t="s">
        <v>124</v>
      </c>
    </row>
    <row r="133" s="12" customFormat="1" ht="22.8" customHeight="1">
      <c r="A133" s="12"/>
      <c r="B133" s="189"/>
      <c r="C133" s="190"/>
      <c r="D133" s="191" t="s">
        <v>70</v>
      </c>
      <c r="E133" s="203" t="s">
        <v>180</v>
      </c>
      <c r="F133" s="203" t="s">
        <v>305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SUM(P134:P151)</f>
        <v>0</v>
      </c>
      <c r="Q133" s="197"/>
      <c r="R133" s="198">
        <f>SUM(R134:R151)</f>
        <v>0</v>
      </c>
      <c r="S133" s="197"/>
      <c r="T133" s="199">
        <f>SUM(T134:T151)</f>
        <v>26.038500000000003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79</v>
      </c>
      <c r="AT133" s="201" t="s">
        <v>70</v>
      </c>
      <c r="AU133" s="201" t="s">
        <v>79</v>
      </c>
      <c r="AY133" s="200" t="s">
        <v>124</v>
      </c>
      <c r="BK133" s="202">
        <f>SUM(BK134:BK151)</f>
        <v>0</v>
      </c>
    </row>
    <row r="134" s="2" customFormat="1" ht="37.8" customHeight="1">
      <c r="A134" s="39"/>
      <c r="B134" s="40"/>
      <c r="C134" s="205" t="s">
        <v>201</v>
      </c>
      <c r="D134" s="205" t="s">
        <v>126</v>
      </c>
      <c r="E134" s="206" t="s">
        <v>306</v>
      </c>
      <c r="F134" s="207" t="s">
        <v>307</v>
      </c>
      <c r="G134" s="208" t="s">
        <v>129</v>
      </c>
      <c r="H134" s="209">
        <v>180</v>
      </c>
      <c r="I134" s="210"/>
      <c r="J134" s="211">
        <f>ROUND(I134*H134,2)</f>
        <v>0</v>
      </c>
      <c r="K134" s="207" t="s">
        <v>130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131</v>
      </c>
      <c r="AT134" s="216" t="s">
        <v>126</v>
      </c>
      <c r="AU134" s="216" t="s">
        <v>81</v>
      </c>
      <c r="AY134" s="18" t="s">
        <v>124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131</v>
      </c>
      <c r="BM134" s="216" t="s">
        <v>386</v>
      </c>
    </row>
    <row r="135" s="2" customFormat="1">
      <c r="A135" s="39"/>
      <c r="B135" s="40"/>
      <c r="C135" s="41"/>
      <c r="D135" s="218" t="s">
        <v>133</v>
      </c>
      <c r="E135" s="41"/>
      <c r="F135" s="219" t="s">
        <v>309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133</v>
      </c>
      <c r="AU135" s="18" t="s">
        <v>81</v>
      </c>
    </row>
    <row r="136" s="13" customFormat="1">
      <c r="A136" s="13"/>
      <c r="B136" s="225"/>
      <c r="C136" s="226"/>
      <c r="D136" s="223" t="s">
        <v>142</v>
      </c>
      <c r="E136" s="227" t="s">
        <v>19</v>
      </c>
      <c r="F136" s="228" t="s">
        <v>379</v>
      </c>
      <c r="G136" s="226"/>
      <c r="H136" s="229">
        <v>85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142</v>
      </c>
      <c r="AU136" s="235" t="s">
        <v>81</v>
      </c>
      <c r="AV136" s="13" t="s">
        <v>81</v>
      </c>
      <c r="AW136" s="13" t="s">
        <v>33</v>
      </c>
      <c r="AX136" s="13" t="s">
        <v>71</v>
      </c>
      <c r="AY136" s="235" t="s">
        <v>124</v>
      </c>
    </row>
    <row r="137" s="13" customFormat="1">
      <c r="A137" s="13"/>
      <c r="B137" s="225"/>
      <c r="C137" s="226"/>
      <c r="D137" s="223" t="s">
        <v>142</v>
      </c>
      <c r="E137" s="227" t="s">
        <v>19</v>
      </c>
      <c r="F137" s="228" t="s">
        <v>378</v>
      </c>
      <c r="G137" s="226"/>
      <c r="H137" s="229">
        <v>95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142</v>
      </c>
      <c r="AU137" s="235" t="s">
        <v>81</v>
      </c>
      <c r="AV137" s="13" t="s">
        <v>81</v>
      </c>
      <c r="AW137" s="13" t="s">
        <v>33</v>
      </c>
      <c r="AX137" s="13" t="s">
        <v>71</v>
      </c>
      <c r="AY137" s="235" t="s">
        <v>124</v>
      </c>
    </row>
    <row r="138" s="14" customFormat="1">
      <c r="A138" s="14"/>
      <c r="B138" s="250"/>
      <c r="C138" s="251"/>
      <c r="D138" s="223" t="s">
        <v>142</v>
      </c>
      <c r="E138" s="252" t="s">
        <v>19</v>
      </c>
      <c r="F138" s="253" t="s">
        <v>304</v>
      </c>
      <c r="G138" s="251"/>
      <c r="H138" s="254">
        <v>180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142</v>
      </c>
      <c r="AU138" s="260" t="s">
        <v>81</v>
      </c>
      <c r="AV138" s="14" t="s">
        <v>131</v>
      </c>
      <c r="AW138" s="14" t="s">
        <v>33</v>
      </c>
      <c r="AX138" s="14" t="s">
        <v>79</v>
      </c>
      <c r="AY138" s="260" t="s">
        <v>124</v>
      </c>
    </row>
    <row r="139" s="2" customFormat="1" ht="37.8" customHeight="1">
      <c r="A139" s="39"/>
      <c r="B139" s="40"/>
      <c r="C139" s="205" t="s">
        <v>209</v>
      </c>
      <c r="D139" s="205" t="s">
        <v>126</v>
      </c>
      <c r="E139" s="206" t="s">
        <v>387</v>
      </c>
      <c r="F139" s="207" t="s">
        <v>388</v>
      </c>
      <c r="G139" s="208" t="s">
        <v>129</v>
      </c>
      <c r="H139" s="209">
        <v>40.5</v>
      </c>
      <c r="I139" s="210"/>
      <c r="J139" s="211">
        <f>ROUND(I139*H139,2)</f>
        <v>0</v>
      </c>
      <c r="K139" s="207" t="s">
        <v>130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0.017999999999999999</v>
      </c>
      <c r="T139" s="215">
        <f>S139*H139</f>
        <v>0.72899999999999998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131</v>
      </c>
      <c r="AT139" s="216" t="s">
        <v>126</v>
      </c>
      <c r="AU139" s="216" t="s">
        <v>81</v>
      </c>
      <c r="AY139" s="18" t="s">
        <v>124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131</v>
      </c>
      <c r="BM139" s="216" t="s">
        <v>389</v>
      </c>
    </row>
    <row r="140" s="2" customFormat="1">
      <c r="A140" s="39"/>
      <c r="B140" s="40"/>
      <c r="C140" s="41"/>
      <c r="D140" s="218" t="s">
        <v>133</v>
      </c>
      <c r="E140" s="41"/>
      <c r="F140" s="219" t="s">
        <v>390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81</v>
      </c>
    </row>
    <row r="141" s="13" customFormat="1">
      <c r="A141" s="13"/>
      <c r="B141" s="225"/>
      <c r="C141" s="226"/>
      <c r="D141" s="223" t="s">
        <v>142</v>
      </c>
      <c r="E141" s="227" t="s">
        <v>19</v>
      </c>
      <c r="F141" s="228" t="s">
        <v>391</v>
      </c>
      <c r="G141" s="226"/>
      <c r="H141" s="229">
        <v>12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142</v>
      </c>
      <c r="AU141" s="235" t="s">
        <v>81</v>
      </c>
      <c r="AV141" s="13" t="s">
        <v>81</v>
      </c>
      <c r="AW141" s="13" t="s">
        <v>33</v>
      </c>
      <c r="AX141" s="13" t="s">
        <v>71</v>
      </c>
      <c r="AY141" s="235" t="s">
        <v>124</v>
      </c>
    </row>
    <row r="142" s="13" customFormat="1">
      <c r="A142" s="13"/>
      <c r="B142" s="225"/>
      <c r="C142" s="226"/>
      <c r="D142" s="223" t="s">
        <v>142</v>
      </c>
      <c r="E142" s="227" t="s">
        <v>19</v>
      </c>
      <c r="F142" s="228" t="s">
        <v>392</v>
      </c>
      <c r="G142" s="226"/>
      <c r="H142" s="229">
        <v>28.5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142</v>
      </c>
      <c r="AU142" s="235" t="s">
        <v>81</v>
      </c>
      <c r="AV142" s="13" t="s">
        <v>81</v>
      </c>
      <c r="AW142" s="13" t="s">
        <v>33</v>
      </c>
      <c r="AX142" s="13" t="s">
        <v>71</v>
      </c>
      <c r="AY142" s="235" t="s">
        <v>124</v>
      </c>
    </row>
    <row r="143" s="14" customFormat="1">
      <c r="A143" s="14"/>
      <c r="B143" s="250"/>
      <c r="C143" s="251"/>
      <c r="D143" s="223" t="s">
        <v>142</v>
      </c>
      <c r="E143" s="252" t="s">
        <v>19</v>
      </c>
      <c r="F143" s="253" t="s">
        <v>304</v>
      </c>
      <c r="G143" s="251"/>
      <c r="H143" s="254">
        <v>40.5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142</v>
      </c>
      <c r="AU143" s="260" t="s">
        <v>81</v>
      </c>
      <c r="AV143" s="14" t="s">
        <v>131</v>
      </c>
      <c r="AW143" s="14" t="s">
        <v>33</v>
      </c>
      <c r="AX143" s="14" t="s">
        <v>79</v>
      </c>
      <c r="AY143" s="260" t="s">
        <v>124</v>
      </c>
    </row>
    <row r="144" s="2" customFormat="1" ht="37.8" customHeight="1">
      <c r="A144" s="39"/>
      <c r="B144" s="40"/>
      <c r="C144" s="205" t="s">
        <v>214</v>
      </c>
      <c r="D144" s="205" t="s">
        <v>126</v>
      </c>
      <c r="E144" s="206" t="s">
        <v>312</v>
      </c>
      <c r="F144" s="207" t="s">
        <v>313</v>
      </c>
      <c r="G144" s="208" t="s">
        <v>129</v>
      </c>
      <c r="H144" s="209">
        <v>13.5</v>
      </c>
      <c r="I144" s="210"/>
      <c r="J144" s="211">
        <f>ROUND(I144*H144,2)</f>
        <v>0</v>
      </c>
      <c r="K144" s="207" t="s">
        <v>130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0.017000000000000001</v>
      </c>
      <c r="T144" s="215">
        <f>S144*H144</f>
        <v>0.22950000000000001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131</v>
      </c>
      <c r="AT144" s="216" t="s">
        <v>126</v>
      </c>
      <c r="AU144" s="216" t="s">
        <v>81</v>
      </c>
      <c r="AY144" s="18" t="s">
        <v>124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131</v>
      </c>
      <c r="BM144" s="216" t="s">
        <v>393</v>
      </c>
    </row>
    <row r="145" s="2" customFormat="1">
      <c r="A145" s="39"/>
      <c r="B145" s="40"/>
      <c r="C145" s="41"/>
      <c r="D145" s="218" t="s">
        <v>133</v>
      </c>
      <c r="E145" s="41"/>
      <c r="F145" s="219" t="s">
        <v>315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133</v>
      </c>
      <c r="AU145" s="18" t="s">
        <v>81</v>
      </c>
    </row>
    <row r="146" s="13" customFormat="1">
      <c r="A146" s="13"/>
      <c r="B146" s="225"/>
      <c r="C146" s="226"/>
      <c r="D146" s="223" t="s">
        <v>142</v>
      </c>
      <c r="E146" s="227" t="s">
        <v>19</v>
      </c>
      <c r="F146" s="228" t="s">
        <v>394</v>
      </c>
      <c r="G146" s="226"/>
      <c r="H146" s="229">
        <v>13.5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142</v>
      </c>
      <c r="AU146" s="235" t="s">
        <v>81</v>
      </c>
      <c r="AV146" s="13" t="s">
        <v>81</v>
      </c>
      <c r="AW146" s="13" t="s">
        <v>33</v>
      </c>
      <c r="AX146" s="13" t="s">
        <v>79</v>
      </c>
      <c r="AY146" s="235" t="s">
        <v>124</v>
      </c>
    </row>
    <row r="147" s="2" customFormat="1" ht="16.5" customHeight="1">
      <c r="A147" s="39"/>
      <c r="B147" s="40"/>
      <c r="C147" s="205" t="s">
        <v>219</v>
      </c>
      <c r="D147" s="205" t="s">
        <v>126</v>
      </c>
      <c r="E147" s="206" t="s">
        <v>395</v>
      </c>
      <c r="F147" s="207" t="s">
        <v>396</v>
      </c>
      <c r="G147" s="208" t="s">
        <v>158</v>
      </c>
      <c r="H147" s="209">
        <v>11.4</v>
      </c>
      <c r="I147" s="210"/>
      <c r="J147" s="211">
        <f>ROUND(I147*H147,2)</f>
        <v>0</v>
      </c>
      <c r="K147" s="207" t="s">
        <v>130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2.2000000000000002</v>
      </c>
      <c r="T147" s="215">
        <f>S147*H147</f>
        <v>25.080000000000002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324</v>
      </c>
      <c r="AT147" s="216" t="s">
        <v>126</v>
      </c>
      <c r="AU147" s="216" t="s">
        <v>81</v>
      </c>
      <c r="AY147" s="18" t="s">
        <v>124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324</v>
      </c>
      <c r="BM147" s="216" t="s">
        <v>397</v>
      </c>
    </row>
    <row r="148" s="2" customFormat="1">
      <c r="A148" s="39"/>
      <c r="B148" s="40"/>
      <c r="C148" s="41"/>
      <c r="D148" s="218" t="s">
        <v>133</v>
      </c>
      <c r="E148" s="41"/>
      <c r="F148" s="219" t="s">
        <v>398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133</v>
      </c>
      <c r="AU148" s="18" t="s">
        <v>81</v>
      </c>
    </row>
    <row r="149" s="13" customFormat="1">
      <c r="A149" s="13"/>
      <c r="B149" s="225"/>
      <c r="C149" s="226"/>
      <c r="D149" s="223" t="s">
        <v>142</v>
      </c>
      <c r="E149" s="227" t="s">
        <v>19</v>
      </c>
      <c r="F149" s="228" t="s">
        <v>399</v>
      </c>
      <c r="G149" s="226"/>
      <c r="H149" s="229">
        <v>0.90000000000000002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142</v>
      </c>
      <c r="AU149" s="235" t="s">
        <v>81</v>
      </c>
      <c r="AV149" s="13" t="s">
        <v>81</v>
      </c>
      <c r="AW149" s="13" t="s">
        <v>33</v>
      </c>
      <c r="AX149" s="13" t="s">
        <v>71</v>
      </c>
      <c r="AY149" s="235" t="s">
        <v>124</v>
      </c>
    </row>
    <row r="150" s="13" customFormat="1">
      <c r="A150" s="13"/>
      <c r="B150" s="225"/>
      <c r="C150" s="226"/>
      <c r="D150" s="223" t="s">
        <v>142</v>
      </c>
      <c r="E150" s="227" t="s">
        <v>19</v>
      </c>
      <c r="F150" s="228" t="s">
        <v>400</v>
      </c>
      <c r="G150" s="226"/>
      <c r="H150" s="229">
        <v>10.5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142</v>
      </c>
      <c r="AU150" s="235" t="s">
        <v>81</v>
      </c>
      <c r="AV150" s="13" t="s">
        <v>81</v>
      </c>
      <c r="AW150" s="13" t="s">
        <v>33</v>
      </c>
      <c r="AX150" s="13" t="s">
        <v>71</v>
      </c>
      <c r="AY150" s="235" t="s">
        <v>124</v>
      </c>
    </row>
    <row r="151" s="14" customFormat="1">
      <c r="A151" s="14"/>
      <c r="B151" s="250"/>
      <c r="C151" s="251"/>
      <c r="D151" s="223" t="s">
        <v>142</v>
      </c>
      <c r="E151" s="252" t="s">
        <v>19</v>
      </c>
      <c r="F151" s="253" t="s">
        <v>304</v>
      </c>
      <c r="G151" s="251"/>
      <c r="H151" s="254">
        <v>11.4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142</v>
      </c>
      <c r="AU151" s="260" t="s">
        <v>81</v>
      </c>
      <c r="AV151" s="14" t="s">
        <v>131</v>
      </c>
      <c r="AW151" s="14" t="s">
        <v>33</v>
      </c>
      <c r="AX151" s="14" t="s">
        <v>79</v>
      </c>
      <c r="AY151" s="260" t="s">
        <v>124</v>
      </c>
    </row>
    <row r="152" s="12" customFormat="1" ht="22.8" customHeight="1">
      <c r="A152" s="12"/>
      <c r="B152" s="189"/>
      <c r="C152" s="190"/>
      <c r="D152" s="191" t="s">
        <v>70</v>
      </c>
      <c r="E152" s="203" t="s">
        <v>401</v>
      </c>
      <c r="F152" s="203" t="s">
        <v>402</v>
      </c>
      <c r="G152" s="190"/>
      <c r="H152" s="190"/>
      <c r="I152" s="193"/>
      <c r="J152" s="204">
        <f>BK152</f>
        <v>0</v>
      </c>
      <c r="K152" s="190"/>
      <c r="L152" s="195"/>
      <c r="M152" s="196"/>
      <c r="N152" s="197"/>
      <c r="O152" s="197"/>
      <c r="P152" s="198">
        <f>SUM(P153:P164)</f>
        <v>0</v>
      </c>
      <c r="Q152" s="197"/>
      <c r="R152" s="198">
        <f>SUM(R153:R164)</f>
        <v>0</v>
      </c>
      <c r="S152" s="197"/>
      <c r="T152" s="199">
        <f>SUM(T153:T164)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0" t="s">
        <v>79</v>
      </c>
      <c r="AT152" s="201" t="s">
        <v>70</v>
      </c>
      <c r="AU152" s="201" t="s">
        <v>79</v>
      </c>
      <c r="AY152" s="200" t="s">
        <v>124</v>
      </c>
      <c r="BK152" s="202">
        <f>SUM(BK153:BK164)</f>
        <v>0</v>
      </c>
    </row>
    <row r="153" s="2" customFormat="1" ht="24.15" customHeight="1">
      <c r="A153" s="39"/>
      <c r="B153" s="40"/>
      <c r="C153" s="205" t="s">
        <v>226</v>
      </c>
      <c r="D153" s="205" t="s">
        <v>126</v>
      </c>
      <c r="E153" s="206" t="s">
        <v>403</v>
      </c>
      <c r="F153" s="207" t="s">
        <v>404</v>
      </c>
      <c r="G153" s="208" t="s">
        <v>229</v>
      </c>
      <c r="H153" s="209">
        <v>26</v>
      </c>
      <c r="I153" s="210"/>
      <c r="J153" s="211">
        <f>ROUND(I153*H153,2)</f>
        <v>0</v>
      </c>
      <c r="K153" s="207" t="s">
        <v>130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131</v>
      </c>
      <c r="AT153" s="216" t="s">
        <v>126</v>
      </c>
      <c r="AU153" s="216" t="s">
        <v>81</v>
      </c>
      <c r="AY153" s="18" t="s">
        <v>124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131</v>
      </c>
      <c r="BM153" s="216" t="s">
        <v>405</v>
      </c>
    </row>
    <row r="154" s="2" customFormat="1">
      <c r="A154" s="39"/>
      <c r="B154" s="40"/>
      <c r="C154" s="41"/>
      <c r="D154" s="218" t="s">
        <v>133</v>
      </c>
      <c r="E154" s="41"/>
      <c r="F154" s="219" t="s">
        <v>406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133</v>
      </c>
      <c r="AU154" s="18" t="s">
        <v>81</v>
      </c>
    </row>
    <row r="155" s="13" customFormat="1">
      <c r="A155" s="13"/>
      <c r="B155" s="225"/>
      <c r="C155" s="226"/>
      <c r="D155" s="223" t="s">
        <v>142</v>
      </c>
      <c r="E155" s="227" t="s">
        <v>19</v>
      </c>
      <c r="F155" s="228" t="s">
        <v>407</v>
      </c>
      <c r="G155" s="226"/>
      <c r="H155" s="229">
        <v>26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142</v>
      </c>
      <c r="AU155" s="235" t="s">
        <v>81</v>
      </c>
      <c r="AV155" s="13" t="s">
        <v>81</v>
      </c>
      <c r="AW155" s="13" t="s">
        <v>33</v>
      </c>
      <c r="AX155" s="13" t="s">
        <v>79</v>
      </c>
      <c r="AY155" s="235" t="s">
        <v>124</v>
      </c>
    </row>
    <row r="156" s="2" customFormat="1" ht="24.15" customHeight="1">
      <c r="A156" s="39"/>
      <c r="B156" s="40"/>
      <c r="C156" s="205" t="s">
        <v>232</v>
      </c>
      <c r="D156" s="205" t="s">
        <v>126</v>
      </c>
      <c r="E156" s="206" t="s">
        <v>408</v>
      </c>
      <c r="F156" s="207" t="s">
        <v>409</v>
      </c>
      <c r="G156" s="208" t="s">
        <v>229</v>
      </c>
      <c r="H156" s="209">
        <v>520</v>
      </c>
      <c r="I156" s="210"/>
      <c r="J156" s="211">
        <f>ROUND(I156*H156,2)</f>
        <v>0</v>
      </c>
      <c r="K156" s="207" t="s">
        <v>130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131</v>
      </c>
      <c r="AT156" s="216" t="s">
        <v>126</v>
      </c>
      <c r="AU156" s="216" t="s">
        <v>81</v>
      </c>
      <c r="AY156" s="18" t="s">
        <v>124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131</v>
      </c>
      <c r="BM156" s="216" t="s">
        <v>410</v>
      </c>
    </row>
    <row r="157" s="2" customFormat="1">
      <c r="A157" s="39"/>
      <c r="B157" s="40"/>
      <c r="C157" s="41"/>
      <c r="D157" s="218" t="s">
        <v>133</v>
      </c>
      <c r="E157" s="41"/>
      <c r="F157" s="219" t="s">
        <v>411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133</v>
      </c>
      <c r="AU157" s="18" t="s">
        <v>81</v>
      </c>
    </row>
    <row r="158" s="13" customFormat="1">
      <c r="A158" s="13"/>
      <c r="B158" s="225"/>
      <c r="C158" s="226"/>
      <c r="D158" s="223" t="s">
        <v>142</v>
      </c>
      <c r="E158" s="227" t="s">
        <v>19</v>
      </c>
      <c r="F158" s="228" t="s">
        <v>412</v>
      </c>
      <c r="G158" s="226"/>
      <c r="H158" s="229">
        <v>520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142</v>
      </c>
      <c r="AU158" s="235" t="s">
        <v>81</v>
      </c>
      <c r="AV158" s="13" t="s">
        <v>81</v>
      </c>
      <c r="AW158" s="13" t="s">
        <v>33</v>
      </c>
      <c r="AX158" s="13" t="s">
        <v>79</v>
      </c>
      <c r="AY158" s="235" t="s">
        <v>124</v>
      </c>
    </row>
    <row r="159" s="2" customFormat="1" ht="16.5" customHeight="1">
      <c r="A159" s="39"/>
      <c r="B159" s="40"/>
      <c r="C159" s="205" t="s">
        <v>321</v>
      </c>
      <c r="D159" s="205" t="s">
        <v>126</v>
      </c>
      <c r="E159" s="206" t="s">
        <v>413</v>
      </c>
      <c r="F159" s="207" t="s">
        <v>414</v>
      </c>
      <c r="G159" s="208" t="s">
        <v>229</v>
      </c>
      <c r="H159" s="209">
        <v>26</v>
      </c>
      <c r="I159" s="210"/>
      <c r="J159" s="211">
        <f>ROUND(I159*H159,2)</f>
        <v>0</v>
      </c>
      <c r="K159" s="207" t="s">
        <v>130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131</v>
      </c>
      <c r="AT159" s="216" t="s">
        <v>126</v>
      </c>
      <c r="AU159" s="216" t="s">
        <v>81</v>
      </c>
      <c r="AY159" s="18" t="s">
        <v>124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131</v>
      </c>
      <c r="BM159" s="216" t="s">
        <v>415</v>
      </c>
    </row>
    <row r="160" s="2" customFormat="1">
      <c r="A160" s="39"/>
      <c r="B160" s="40"/>
      <c r="C160" s="41"/>
      <c r="D160" s="218" t="s">
        <v>133</v>
      </c>
      <c r="E160" s="41"/>
      <c r="F160" s="219" t="s">
        <v>416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133</v>
      </c>
      <c r="AU160" s="18" t="s">
        <v>81</v>
      </c>
    </row>
    <row r="161" s="13" customFormat="1">
      <c r="A161" s="13"/>
      <c r="B161" s="225"/>
      <c r="C161" s="226"/>
      <c r="D161" s="223" t="s">
        <v>142</v>
      </c>
      <c r="E161" s="227" t="s">
        <v>19</v>
      </c>
      <c r="F161" s="228" t="s">
        <v>407</v>
      </c>
      <c r="G161" s="226"/>
      <c r="H161" s="229">
        <v>26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142</v>
      </c>
      <c r="AU161" s="235" t="s">
        <v>81</v>
      </c>
      <c r="AV161" s="13" t="s">
        <v>81</v>
      </c>
      <c r="AW161" s="13" t="s">
        <v>33</v>
      </c>
      <c r="AX161" s="13" t="s">
        <v>79</v>
      </c>
      <c r="AY161" s="235" t="s">
        <v>124</v>
      </c>
    </row>
    <row r="162" s="2" customFormat="1" ht="24.15" customHeight="1">
      <c r="A162" s="39"/>
      <c r="B162" s="40"/>
      <c r="C162" s="205" t="s">
        <v>417</v>
      </c>
      <c r="D162" s="205" t="s">
        <v>126</v>
      </c>
      <c r="E162" s="206" t="s">
        <v>418</v>
      </c>
      <c r="F162" s="207" t="s">
        <v>419</v>
      </c>
      <c r="G162" s="208" t="s">
        <v>229</v>
      </c>
      <c r="H162" s="209">
        <v>26</v>
      </c>
      <c r="I162" s="210"/>
      <c r="J162" s="211">
        <f>ROUND(I162*H162,2)</f>
        <v>0</v>
      </c>
      <c r="K162" s="207" t="s">
        <v>130</v>
      </c>
      <c r="L162" s="45"/>
      <c r="M162" s="212" t="s">
        <v>19</v>
      </c>
      <c r="N162" s="213" t="s">
        <v>42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131</v>
      </c>
      <c r="AT162" s="216" t="s">
        <v>126</v>
      </c>
      <c r="AU162" s="216" t="s">
        <v>81</v>
      </c>
      <c r="AY162" s="18" t="s">
        <v>124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131</v>
      </c>
      <c r="BM162" s="216" t="s">
        <v>420</v>
      </c>
    </row>
    <row r="163" s="2" customFormat="1">
      <c r="A163" s="39"/>
      <c r="B163" s="40"/>
      <c r="C163" s="41"/>
      <c r="D163" s="218" t="s">
        <v>133</v>
      </c>
      <c r="E163" s="41"/>
      <c r="F163" s="219" t="s">
        <v>421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133</v>
      </c>
      <c r="AU163" s="18" t="s">
        <v>81</v>
      </c>
    </row>
    <row r="164" s="13" customFormat="1">
      <c r="A164" s="13"/>
      <c r="B164" s="225"/>
      <c r="C164" s="226"/>
      <c r="D164" s="223" t="s">
        <v>142</v>
      </c>
      <c r="E164" s="227" t="s">
        <v>19</v>
      </c>
      <c r="F164" s="228" t="s">
        <v>407</v>
      </c>
      <c r="G164" s="226"/>
      <c r="H164" s="229">
        <v>26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142</v>
      </c>
      <c r="AU164" s="235" t="s">
        <v>81</v>
      </c>
      <c r="AV164" s="13" t="s">
        <v>81</v>
      </c>
      <c r="AW164" s="13" t="s">
        <v>33</v>
      </c>
      <c r="AX164" s="13" t="s">
        <v>79</v>
      </c>
      <c r="AY164" s="235" t="s">
        <v>124</v>
      </c>
    </row>
    <row r="165" s="12" customFormat="1" ht="22.8" customHeight="1">
      <c r="A165" s="12"/>
      <c r="B165" s="189"/>
      <c r="C165" s="190"/>
      <c r="D165" s="191" t="s">
        <v>70</v>
      </c>
      <c r="E165" s="203" t="s">
        <v>224</v>
      </c>
      <c r="F165" s="203" t="s">
        <v>225</v>
      </c>
      <c r="G165" s="190"/>
      <c r="H165" s="190"/>
      <c r="I165" s="193"/>
      <c r="J165" s="204">
        <f>BK165</f>
        <v>0</v>
      </c>
      <c r="K165" s="190"/>
      <c r="L165" s="195"/>
      <c r="M165" s="196"/>
      <c r="N165" s="197"/>
      <c r="O165" s="197"/>
      <c r="P165" s="198">
        <f>SUM(P166:P169)</f>
        <v>0</v>
      </c>
      <c r="Q165" s="197"/>
      <c r="R165" s="198">
        <f>SUM(R166:R169)</f>
        <v>0</v>
      </c>
      <c r="S165" s="197"/>
      <c r="T165" s="199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0" t="s">
        <v>79</v>
      </c>
      <c r="AT165" s="201" t="s">
        <v>70</v>
      </c>
      <c r="AU165" s="201" t="s">
        <v>79</v>
      </c>
      <c r="AY165" s="200" t="s">
        <v>124</v>
      </c>
      <c r="BK165" s="202">
        <f>SUM(BK166:BK169)</f>
        <v>0</v>
      </c>
    </row>
    <row r="166" s="2" customFormat="1" ht="16.5" customHeight="1">
      <c r="A166" s="39"/>
      <c r="B166" s="40"/>
      <c r="C166" s="205" t="s">
        <v>7</v>
      </c>
      <c r="D166" s="205" t="s">
        <v>126</v>
      </c>
      <c r="E166" s="206" t="s">
        <v>227</v>
      </c>
      <c r="F166" s="207" t="s">
        <v>228</v>
      </c>
      <c r="G166" s="208" t="s">
        <v>229</v>
      </c>
      <c r="H166" s="209">
        <v>42.631</v>
      </c>
      <c r="I166" s="210"/>
      <c r="J166" s="211">
        <f>ROUND(I166*H166,2)</f>
        <v>0</v>
      </c>
      <c r="K166" s="207" t="s">
        <v>130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131</v>
      </c>
      <c r="AT166" s="216" t="s">
        <v>126</v>
      </c>
      <c r="AU166" s="216" t="s">
        <v>81</v>
      </c>
      <c r="AY166" s="18" t="s">
        <v>124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131</v>
      </c>
      <c r="BM166" s="216" t="s">
        <v>422</v>
      </c>
    </row>
    <row r="167" s="2" customFormat="1">
      <c r="A167" s="39"/>
      <c r="B167" s="40"/>
      <c r="C167" s="41"/>
      <c r="D167" s="218" t="s">
        <v>133</v>
      </c>
      <c r="E167" s="41"/>
      <c r="F167" s="219" t="s">
        <v>231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133</v>
      </c>
      <c r="AU167" s="18" t="s">
        <v>81</v>
      </c>
    </row>
    <row r="168" s="2" customFormat="1" ht="24.15" customHeight="1">
      <c r="A168" s="39"/>
      <c r="B168" s="40"/>
      <c r="C168" s="205" t="s">
        <v>423</v>
      </c>
      <c r="D168" s="205" t="s">
        <v>126</v>
      </c>
      <c r="E168" s="206" t="s">
        <v>233</v>
      </c>
      <c r="F168" s="207" t="s">
        <v>234</v>
      </c>
      <c r="G168" s="208" t="s">
        <v>229</v>
      </c>
      <c r="H168" s="209">
        <v>42.631</v>
      </c>
      <c r="I168" s="210"/>
      <c r="J168" s="211">
        <f>ROUND(I168*H168,2)</f>
        <v>0</v>
      </c>
      <c r="K168" s="207" t="s">
        <v>130</v>
      </c>
      <c r="L168" s="45"/>
      <c r="M168" s="212" t="s">
        <v>19</v>
      </c>
      <c r="N168" s="213" t="s">
        <v>42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131</v>
      </c>
      <c r="AT168" s="216" t="s">
        <v>126</v>
      </c>
      <c r="AU168" s="216" t="s">
        <v>81</v>
      </c>
      <c r="AY168" s="18" t="s">
        <v>124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131</v>
      </c>
      <c r="BM168" s="216" t="s">
        <v>424</v>
      </c>
    </row>
    <row r="169" s="2" customFormat="1">
      <c r="A169" s="39"/>
      <c r="B169" s="40"/>
      <c r="C169" s="41"/>
      <c r="D169" s="218" t="s">
        <v>133</v>
      </c>
      <c r="E169" s="41"/>
      <c r="F169" s="219" t="s">
        <v>236</v>
      </c>
      <c r="G169" s="41"/>
      <c r="H169" s="41"/>
      <c r="I169" s="220"/>
      <c r="J169" s="41"/>
      <c r="K169" s="41"/>
      <c r="L169" s="45"/>
      <c r="M169" s="246"/>
      <c r="N169" s="247"/>
      <c r="O169" s="248"/>
      <c r="P169" s="248"/>
      <c r="Q169" s="248"/>
      <c r="R169" s="248"/>
      <c r="S169" s="248"/>
      <c r="T169" s="24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133</v>
      </c>
      <c r="AU169" s="18" t="s">
        <v>81</v>
      </c>
    </row>
    <row r="170" s="2" customFormat="1" ht="6.96" customHeight="1">
      <c r="A170" s="39"/>
      <c r="B170" s="60"/>
      <c r="C170" s="61"/>
      <c r="D170" s="61"/>
      <c r="E170" s="61"/>
      <c r="F170" s="61"/>
      <c r="G170" s="61"/>
      <c r="H170" s="61"/>
      <c r="I170" s="61"/>
      <c r="J170" s="61"/>
      <c r="K170" s="61"/>
      <c r="L170" s="45"/>
      <c r="M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</row>
  </sheetData>
  <sheetProtection sheet="1" autoFilter="0" formatColumns="0" formatRows="0" objects="1" scenarios="1" spinCount="100000" saltValue="EJfRRyiKqiP0OgnZhhpyXSxzPSrnO0hcftqBOQvebE9yf1npbVppg035HJiHTN0C466EDRVqUhEvczOm0dftkw==" hashValue="hw0coqrjeC9uv0rC13NENPQYXfGrY3I584zTM8XvPvuH/Wmb7UuNcGLdNo6Ps6C1hHRVXbu1mIYzjDYlAo+NQw==" algorithmName="SHA-512" password="CC35"/>
  <autoFilter ref="C86:K16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114203103"/>
    <hyperlink ref="F94" r:id="rId2" display="https://podminky.urs.cz/item/CS_URS_2025_01/114203202"/>
    <hyperlink ref="F97" r:id="rId3" display="https://podminky.urs.cz/item/CS_URS_2025_01/321213345"/>
    <hyperlink ref="F100" r:id="rId4" display="https://podminky.urs.cz/item/CS_URS_2025_01/321321116"/>
    <hyperlink ref="F103" r:id="rId5" display="https://podminky.urs.cz/item/CS_URS_2025_01/321351010"/>
    <hyperlink ref="F106" r:id="rId6" display="https://podminky.urs.cz/item/CS_URS_2025_01/321352010"/>
    <hyperlink ref="F109" r:id="rId7" display="https://podminky.urs.cz/item/CS_URS_2025_01/321368211"/>
    <hyperlink ref="F113" r:id="rId8" display="https://podminky.urs.cz/item/CS_URS_2025_01/451317124"/>
    <hyperlink ref="F116" r:id="rId9" display="https://podminky.urs.cz/item/CS_URS_2025_01/465513327"/>
    <hyperlink ref="F120" r:id="rId10" display="https://podminky.urs.cz/item/CS_URS_2025_01/628635512"/>
    <hyperlink ref="F124" r:id="rId11" display="https://podminky.urs.cz/item/CS_URS_2025_01/629995101"/>
    <hyperlink ref="F129" r:id="rId12" display="https://podminky.urs.cz/item/CS_URS_2025_01/636195111"/>
    <hyperlink ref="F135" r:id="rId13" display="https://podminky.urs.cz/item/CS_URS_2025_01/938901101"/>
    <hyperlink ref="F140" r:id="rId14" display="https://podminky.urs.cz/item/CS_URS_2025_01/938903111"/>
    <hyperlink ref="F145" r:id="rId15" display="https://podminky.urs.cz/item/CS_URS_2025_01/938903113"/>
    <hyperlink ref="F148" r:id="rId16" display="https://podminky.urs.cz/item/CS_URS_2025_01/468051121"/>
    <hyperlink ref="F154" r:id="rId17" display="https://podminky.urs.cz/item/CS_URS_2025_01/997002511"/>
    <hyperlink ref="F157" r:id="rId18" display="https://podminky.urs.cz/item/CS_URS_2025_01/997002519"/>
    <hyperlink ref="F160" r:id="rId19" display="https://podminky.urs.cz/item/CS_URS_2025_01/997002611"/>
    <hyperlink ref="F163" r:id="rId20" display="https://podminky.urs.cz/item/CS_URS_2025_01/997013861"/>
    <hyperlink ref="F167" r:id="rId21" display="https://podminky.urs.cz/item/CS_URS_2025_01/998323011"/>
    <hyperlink ref="F169" r:id="rId22" display="https://podminky.urs.cz/item/CS_URS_2025_01/9983230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Jez Zuberský - oprava jezu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425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5. 3. 2025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ROUND((SUM(BE84:BE138)),  2)</f>
        <v>0</v>
      </c>
      <c r="G33" s="39"/>
      <c r="H33" s="39"/>
      <c r="I33" s="149">
        <v>0.20999999999999999</v>
      </c>
      <c r="J33" s="148">
        <f>ROUND(((SUM(BE84:BE138))*I33),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ROUND((SUM(BF84:BF138)),  2)</f>
        <v>0</v>
      </c>
      <c r="G34" s="39"/>
      <c r="H34" s="39"/>
      <c r="I34" s="149">
        <v>0.12</v>
      </c>
      <c r="J34" s="148">
        <f>ROUND(((SUM(BF84:BF138))*I34),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ROUND((SUM(BG84:BG138)),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ROUND((SUM(BH84:BH138)),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ROUND((SUM(BI84:BI138)),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Jez Zuberský - oprava jezu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SO-04 - Sanace přelivné plochy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Rožnov p.R.</v>
      </c>
      <c r="G52" s="41"/>
      <c r="H52" s="41"/>
      <c r="I52" s="33" t="s">
        <v>23</v>
      </c>
      <c r="J52" s="73" t="str">
        <f>IF(J12="","",J12)</f>
        <v>5. 3. 2025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>AGROPROJEKT PSO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AGROPROJEKT PSO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239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240</v>
      </c>
      <c r="E62" s="175"/>
      <c r="F62" s="175"/>
      <c r="G62" s="175"/>
      <c r="H62" s="175"/>
      <c r="I62" s="175"/>
      <c r="J62" s="176">
        <f>J92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328</v>
      </c>
      <c r="E63" s="175"/>
      <c r="F63" s="175"/>
      <c r="G63" s="175"/>
      <c r="H63" s="175"/>
      <c r="I63" s="175"/>
      <c r="J63" s="176">
        <f>J118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108</v>
      </c>
      <c r="E64" s="175"/>
      <c r="F64" s="175"/>
      <c r="G64" s="175"/>
      <c r="H64" s="175"/>
      <c r="I64" s="175"/>
      <c r="J64" s="176">
        <f>J134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109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Jez Zuberský - oprava jezu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SO-04 - Sanace přelivné plochy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Rožnov p.R.</v>
      </c>
      <c r="G78" s="41"/>
      <c r="H78" s="41"/>
      <c r="I78" s="33" t="s">
        <v>23</v>
      </c>
      <c r="J78" s="73" t="str">
        <f>IF(J12="","",J12)</f>
        <v>5. 3. 2025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31</v>
      </c>
      <c r="J80" s="37" t="str">
        <f>E21</f>
        <v>AGROPROJEKT PSO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AGROPROJEKT PSO s.r.o.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110</v>
      </c>
      <c r="D83" s="181" t="s">
        <v>56</v>
      </c>
      <c r="E83" s="181" t="s">
        <v>52</v>
      </c>
      <c r="F83" s="181" t="s">
        <v>53</v>
      </c>
      <c r="G83" s="181" t="s">
        <v>111</v>
      </c>
      <c r="H83" s="181" t="s">
        <v>112</v>
      </c>
      <c r="I83" s="181" t="s">
        <v>113</v>
      </c>
      <c r="J83" s="181" t="s">
        <v>102</v>
      </c>
      <c r="K83" s="182" t="s">
        <v>114</v>
      </c>
      <c r="L83" s="183"/>
      <c r="M83" s="93" t="s">
        <v>19</v>
      </c>
      <c r="N83" s="94" t="s">
        <v>41</v>
      </c>
      <c r="O83" s="94" t="s">
        <v>115</v>
      </c>
      <c r="P83" s="94" t="s">
        <v>116</v>
      </c>
      <c r="Q83" s="94" t="s">
        <v>117</v>
      </c>
      <c r="R83" s="94" t="s">
        <v>118</v>
      </c>
      <c r="S83" s="94" t="s">
        <v>119</v>
      </c>
      <c r="T83" s="95" t="s">
        <v>120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121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31.4900132</v>
      </c>
      <c r="S84" s="97"/>
      <c r="T84" s="187">
        <f>T85</f>
        <v>27.609999999999999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103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122</v>
      </c>
      <c r="F85" s="192" t="s">
        <v>123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P86+P92+P118+P134</f>
        <v>0</v>
      </c>
      <c r="Q85" s="197"/>
      <c r="R85" s="198">
        <f>R86+R92+R118+R134</f>
        <v>31.4900132</v>
      </c>
      <c r="S85" s="197"/>
      <c r="T85" s="199">
        <f>T86+T92+T118+T134</f>
        <v>27.609999999999999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70</v>
      </c>
      <c r="AU85" s="201" t="s">
        <v>71</v>
      </c>
      <c r="AY85" s="200" t="s">
        <v>124</v>
      </c>
      <c r="BK85" s="202">
        <f>BK86+BK92+BK118+BK134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162</v>
      </c>
      <c r="F86" s="203" t="s">
        <v>298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SUM(P87:P91)</f>
        <v>0</v>
      </c>
      <c r="Q86" s="197"/>
      <c r="R86" s="198">
        <f>SUM(R87:R91)</f>
        <v>0</v>
      </c>
      <c r="S86" s="197"/>
      <c r="T86" s="199">
        <f>SUM(T87:T91)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70</v>
      </c>
      <c r="AU86" s="201" t="s">
        <v>79</v>
      </c>
      <c r="AY86" s="200" t="s">
        <v>124</v>
      </c>
      <c r="BK86" s="202">
        <f>SUM(BK87:BK91)</f>
        <v>0</v>
      </c>
    </row>
    <row r="87" s="2" customFormat="1" ht="16.5" customHeight="1">
      <c r="A87" s="39"/>
      <c r="B87" s="40"/>
      <c r="C87" s="205" t="s">
        <v>79</v>
      </c>
      <c r="D87" s="205" t="s">
        <v>126</v>
      </c>
      <c r="E87" s="206" t="s">
        <v>374</v>
      </c>
      <c r="F87" s="207" t="s">
        <v>375</v>
      </c>
      <c r="G87" s="208" t="s">
        <v>129</v>
      </c>
      <c r="H87" s="209">
        <v>251</v>
      </c>
      <c r="I87" s="210"/>
      <c r="J87" s="211">
        <f>ROUND(I87*H87,2)</f>
        <v>0</v>
      </c>
      <c r="K87" s="207" t="s">
        <v>130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131</v>
      </c>
      <c r="AT87" s="216" t="s">
        <v>126</v>
      </c>
      <c r="AU87" s="216" t="s">
        <v>81</v>
      </c>
      <c r="AY87" s="18" t="s">
        <v>124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131</v>
      </c>
      <c r="BM87" s="216" t="s">
        <v>426</v>
      </c>
    </row>
    <row r="88" s="2" customFormat="1">
      <c r="A88" s="39"/>
      <c r="B88" s="40"/>
      <c r="C88" s="41"/>
      <c r="D88" s="218" t="s">
        <v>133</v>
      </c>
      <c r="E88" s="41"/>
      <c r="F88" s="219" t="s">
        <v>377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133</v>
      </c>
      <c r="AU88" s="18" t="s">
        <v>81</v>
      </c>
    </row>
    <row r="89" s="13" customFormat="1">
      <c r="A89" s="13"/>
      <c r="B89" s="225"/>
      <c r="C89" s="226"/>
      <c r="D89" s="223" t="s">
        <v>142</v>
      </c>
      <c r="E89" s="227" t="s">
        <v>19</v>
      </c>
      <c r="F89" s="228" t="s">
        <v>427</v>
      </c>
      <c r="G89" s="226"/>
      <c r="H89" s="229">
        <v>195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142</v>
      </c>
      <c r="AU89" s="235" t="s">
        <v>81</v>
      </c>
      <c r="AV89" s="13" t="s">
        <v>81</v>
      </c>
      <c r="AW89" s="13" t="s">
        <v>33</v>
      </c>
      <c r="AX89" s="13" t="s">
        <v>71</v>
      </c>
      <c r="AY89" s="235" t="s">
        <v>124</v>
      </c>
    </row>
    <row r="90" s="13" customFormat="1">
      <c r="A90" s="13"/>
      <c r="B90" s="225"/>
      <c r="C90" s="226"/>
      <c r="D90" s="223" t="s">
        <v>142</v>
      </c>
      <c r="E90" s="227" t="s">
        <v>19</v>
      </c>
      <c r="F90" s="228" t="s">
        <v>428</v>
      </c>
      <c r="G90" s="226"/>
      <c r="H90" s="229">
        <v>56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142</v>
      </c>
      <c r="AU90" s="235" t="s">
        <v>81</v>
      </c>
      <c r="AV90" s="13" t="s">
        <v>81</v>
      </c>
      <c r="AW90" s="13" t="s">
        <v>33</v>
      </c>
      <c r="AX90" s="13" t="s">
        <v>71</v>
      </c>
      <c r="AY90" s="235" t="s">
        <v>124</v>
      </c>
    </row>
    <row r="91" s="14" customFormat="1">
      <c r="A91" s="14"/>
      <c r="B91" s="250"/>
      <c r="C91" s="251"/>
      <c r="D91" s="223" t="s">
        <v>142</v>
      </c>
      <c r="E91" s="252" t="s">
        <v>19</v>
      </c>
      <c r="F91" s="253" t="s">
        <v>304</v>
      </c>
      <c r="G91" s="251"/>
      <c r="H91" s="254">
        <v>251</v>
      </c>
      <c r="I91" s="255"/>
      <c r="J91" s="251"/>
      <c r="K91" s="251"/>
      <c r="L91" s="256"/>
      <c r="M91" s="257"/>
      <c r="N91" s="258"/>
      <c r="O91" s="258"/>
      <c r="P91" s="258"/>
      <c r="Q91" s="258"/>
      <c r="R91" s="258"/>
      <c r="S91" s="258"/>
      <c r="T91" s="25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60" t="s">
        <v>142</v>
      </c>
      <c r="AU91" s="260" t="s">
        <v>81</v>
      </c>
      <c r="AV91" s="14" t="s">
        <v>131</v>
      </c>
      <c r="AW91" s="14" t="s">
        <v>33</v>
      </c>
      <c r="AX91" s="14" t="s">
        <v>79</v>
      </c>
      <c r="AY91" s="260" t="s">
        <v>124</v>
      </c>
    </row>
    <row r="92" s="12" customFormat="1" ht="22.8" customHeight="1">
      <c r="A92" s="12"/>
      <c r="B92" s="189"/>
      <c r="C92" s="190"/>
      <c r="D92" s="191" t="s">
        <v>70</v>
      </c>
      <c r="E92" s="203" t="s">
        <v>180</v>
      </c>
      <c r="F92" s="203" t="s">
        <v>305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SUM(P93:P117)</f>
        <v>0</v>
      </c>
      <c r="Q92" s="197"/>
      <c r="R92" s="198">
        <f>SUM(R93:R117)</f>
        <v>31.4900132</v>
      </c>
      <c r="S92" s="197"/>
      <c r="T92" s="199">
        <f>SUM(T93:T117)</f>
        <v>27.609999999999999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79</v>
      </c>
      <c r="AT92" s="201" t="s">
        <v>70</v>
      </c>
      <c r="AU92" s="201" t="s">
        <v>79</v>
      </c>
      <c r="AY92" s="200" t="s">
        <v>124</v>
      </c>
      <c r="BK92" s="202">
        <f>SUM(BK93:BK117)</f>
        <v>0</v>
      </c>
    </row>
    <row r="93" s="2" customFormat="1" ht="16.5" customHeight="1">
      <c r="A93" s="39"/>
      <c r="B93" s="40"/>
      <c r="C93" s="205" t="s">
        <v>81</v>
      </c>
      <c r="D93" s="205" t="s">
        <v>126</v>
      </c>
      <c r="E93" s="206" t="s">
        <v>429</v>
      </c>
      <c r="F93" s="207" t="s">
        <v>430</v>
      </c>
      <c r="G93" s="208" t="s">
        <v>129</v>
      </c>
      <c r="H93" s="209">
        <v>251</v>
      </c>
      <c r="I93" s="210"/>
      <c r="J93" s="211">
        <f>ROUND(I93*H93,2)</f>
        <v>0</v>
      </c>
      <c r="K93" s="207" t="s">
        <v>130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0.11</v>
      </c>
      <c r="T93" s="215">
        <f>S93*H93</f>
        <v>27.609999999999999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131</v>
      </c>
      <c r="AT93" s="216" t="s">
        <v>126</v>
      </c>
      <c r="AU93" s="216" t="s">
        <v>81</v>
      </c>
      <c r="AY93" s="18" t="s">
        <v>124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131</v>
      </c>
      <c r="BM93" s="216" t="s">
        <v>431</v>
      </c>
    </row>
    <row r="94" s="2" customFormat="1">
      <c r="A94" s="39"/>
      <c r="B94" s="40"/>
      <c r="C94" s="41"/>
      <c r="D94" s="218" t="s">
        <v>133</v>
      </c>
      <c r="E94" s="41"/>
      <c r="F94" s="219" t="s">
        <v>432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133</v>
      </c>
      <c r="AU94" s="18" t="s">
        <v>81</v>
      </c>
    </row>
    <row r="95" s="13" customFormat="1">
      <c r="A95" s="13"/>
      <c r="B95" s="225"/>
      <c r="C95" s="226"/>
      <c r="D95" s="223" t="s">
        <v>142</v>
      </c>
      <c r="E95" s="227" t="s">
        <v>19</v>
      </c>
      <c r="F95" s="228" t="s">
        <v>427</v>
      </c>
      <c r="G95" s="226"/>
      <c r="H95" s="229">
        <v>195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142</v>
      </c>
      <c r="AU95" s="235" t="s">
        <v>81</v>
      </c>
      <c r="AV95" s="13" t="s">
        <v>81</v>
      </c>
      <c r="AW95" s="13" t="s">
        <v>33</v>
      </c>
      <c r="AX95" s="13" t="s">
        <v>71</v>
      </c>
      <c r="AY95" s="235" t="s">
        <v>124</v>
      </c>
    </row>
    <row r="96" s="13" customFormat="1">
      <c r="A96" s="13"/>
      <c r="B96" s="225"/>
      <c r="C96" s="226"/>
      <c r="D96" s="223" t="s">
        <v>142</v>
      </c>
      <c r="E96" s="227" t="s">
        <v>19</v>
      </c>
      <c r="F96" s="228" t="s">
        <v>428</v>
      </c>
      <c r="G96" s="226"/>
      <c r="H96" s="229">
        <v>56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142</v>
      </c>
      <c r="AU96" s="235" t="s">
        <v>81</v>
      </c>
      <c r="AV96" s="13" t="s">
        <v>81</v>
      </c>
      <c r="AW96" s="13" t="s">
        <v>33</v>
      </c>
      <c r="AX96" s="13" t="s">
        <v>71</v>
      </c>
      <c r="AY96" s="235" t="s">
        <v>124</v>
      </c>
    </row>
    <row r="97" s="14" customFormat="1">
      <c r="A97" s="14"/>
      <c r="B97" s="250"/>
      <c r="C97" s="251"/>
      <c r="D97" s="223" t="s">
        <v>142</v>
      </c>
      <c r="E97" s="252" t="s">
        <v>19</v>
      </c>
      <c r="F97" s="253" t="s">
        <v>304</v>
      </c>
      <c r="G97" s="251"/>
      <c r="H97" s="254">
        <v>251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60" t="s">
        <v>142</v>
      </c>
      <c r="AU97" s="260" t="s">
        <v>81</v>
      </c>
      <c r="AV97" s="14" t="s">
        <v>131</v>
      </c>
      <c r="AW97" s="14" t="s">
        <v>33</v>
      </c>
      <c r="AX97" s="14" t="s">
        <v>79</v>
      </c>
      <c r="AY97" s="260" t="s">
        <v>124</v>
      </c>
    </row>
    <row r="98" s="2" customFormat="1" ht="21.75" customHeight="1">
      <c r="A98" s="39"/>
      <c r="B98" s="40"/>
      <c r="C98" s="205" t="s">
        <v>144</v>
      </c>
      <c r="D98" s="205" t="s">
        <v>126</v>
      </c>
      <c r="E98" s="206" t="s">
        <v>433</v>
      </c>
      <c r="F98" s="207" t="s">
        <v>434</v>
      </c>
      <c r="G98" s="208" t="s">
        <v>129</v>
      </c>
      <c r="H98" s="209">
        <v>251</v>
      </c>
      <c r="I98" s="210"/>
      <c r="J98" s="211">
        <f>ROUND(I98*H98,2)</f>
        <v>0</v>
      </c>
      <c r="K98" s="207" t="s">
        <v>130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0.12086</v>
      </c>
      <c r="R98" s="214">
        <f>Q98*H98</f>
        <v>30.33586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131</v>
      </c>
      <c r="AT98" s="216" t="s">
        <v>126</v>
      </c>
      <c r="AU98" s="216" t="s">
        <v>81</v>
      </c>
      <c r="AY98" s="18" t="s">
        <v>124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131</v>
      </c>
      <c r="BM98" s="216" t="s">
        <v>435</v>
      </c>
    </row>
    <row r="99" s="2" customFormat="1">
      <c r="A99" s="39"/>
      <c r="B99" s="40"/>
      <c r="C99" s="41"/>
      <c r="D99" s="218" t="s">
        <v>133</v>
      </c>
      <c r="E99" s="41"/>
      <c r="F99" s="219" t="s">
        <v>436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133</v>
      </c>
      <c r="AU99" s="18" t="s">
        <v>81</v>
      </c>
    </row>
    <row r="100" s="13" customFormat="1">
      <c r="A100" s="13"/>
      <c r="B100" s="225"/>
      <c r="C100" s="226"/>
      <c r="D100" s="223" t="s">
        <v>142</v>
      </c>
      <c r="E100" s="227" t="s">
        <v>19</v>
      </c>
      <c r="F100" s="228" t="s">
        <v>427</v>
      </c>
      <c r="G100" s="226"/>
      <c r="H100" s="229">
        <v>195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142</v>
      </c>
      <c r="AU100" s="235" t="s">
        <v>81</v>
      </c>
      <c r="AV100" s="13" t="s">
        <v>81</v>
      </c>
      <c r="AW100" s="13" t="s">
        <v>33</v>
      </c>
      <c r="AX100" s="13" t="s">
        <v>71</v>
      </c>
      <c r="AY100" s="235" t="s">
        <v>124</v>
      </c>
    </row>
    <row r="101" s="13" customFormat="1">
      <c r="A101" s="13"/>
      <c r="B101" s="225"/>
      <c r="C101" s="226"/>
      <c r="D101" s="223" t="s">
        <v>142</v>
      </c>
      <c r="E101" s="227" t="s">
        <v>19</v>
      </c>
      <c r="F101" s="228" t="s">
        <v>428</v>
      </c>
      <c r="G101" s="226"/>
      <c r="H101" s="229">
        <v>56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142</v>
      </c>
      <c r="AU101" s="235" t="s">
        <v>81</v>
      </c>
      <c r="AV101" s="13" t="s">
        <v>81</v>
      </c>
      <c r="AW101" s="13" t="s">
        <v>33</v>
      </c>
      <c r="AX101" s="13" t="s">
        <v>71</v>
      </c>
      <c r="AY101" s="235" t="s">
        <v>124</v>
      </c>
    </row>
    <row r="102" s="14" customFormat="1">
      <c r="A102" s="14"/>
      <c r="B102" s="250"/>
      <c r="C102" s="251"/>
      <c r="D102" s="223" t="s">
        <v>142</v>
      </c>
      <c r="E102" s="252" t="s">
        <v>19</v>
      </c>
      <c r="F102" s="253" t="s">
        <v>304</v>
      </c>
      <c r="G102" s="251"/>
      <c r="H102" s="254">
        <v>251</v>
      </c>
      <c r="I102" s="255"/>
      <c r="J102" s="251"/>
      <c r="K102" s="251"/>
      <c r="L102" s="256"/>
      <c r="M102" s="257"/>
      <c r="N102" s="258"/>
      <c r="O102" s="258"/>
      <c r="P102" s="258"/>
      <c r="Q102" s="258"/>
      <c r="R102" s="258"/>
      <c r="S102" s="258"/>
      <c r="T102" s="25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0" t="s">
        <v>142</v>
      </c>
      <c r="AU102" s="260" t="s">
        <v>81</v>
      </c>
      <c r="AV102" s="14" t="s">
        <v>131</v>
      </c>
      <c r="AW102" s="14" t="s">
        <v>33</v>
      </c>
      <c r="AX102" s="14" t="s">
        <v>79</v>
      </c>
      <c r="AY102" s="260" t="s">
        <v>124</v>
      </c>
    </row>
    <row r="103" s="2" customFormat="1" ht="21.75" customHeight="1">
      <c r="A103" s="39"/>
      <c r="B103" s="40"/>
      <c r="C103" s="205" t="s">
        <v>131</v>
      </c>
      <c r="D103" s="205" t="s">
        <v>126</v>
      </c>
      <c r="E103" s="206" t="s">
        <v>437</v>
      </c>
      <c r="F103" s="207" t="s">
        <v>438</v>
      </c>
      <c r="G103" s="208" t="s">
        <v>129</v>
      </c>
      <c r="H103" s="209">
        <v>2</v>
      </c>
      <c r="I103" s="210"/>
      <c r="J103" s="211">
        <f>ROUND(I103*H103,2)</f>
        <v>0</v>
      </c>
      <c r="K103" s="207" t="s">
        <v>130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0.20143</v>
      </c>
      <c r="R103" s="214">
        <f>Q103*H103</f>
        <v>0.40286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131</v>
      </c>
      <c r="AT103" s="216" t="s">
        <v>126</v>
      </c>
      <c r="AU103" s="216" t="s">
        <v>81</v>
      </c>
      <c r="AY103" s="18" t="s">
        <v>124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131</v>
      </c>
      <c r="BM103" s="216" t="s">
        <v>439</v>
      </c>
    </row>
    <row r="104" s="2" customFormat="1">
      <c r="A104" s="39"/>
      <c r="B104" s="40"/>
      <c r="C104" s="41"/>
      <c r="D104" s="218" t="s">
        <v>133</v>
      </c>
      <c r="E104" s="41"/>
      <c r="F104" s="219" t="s">
        <v>440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133</v>
      </c>
      <c r="AU104" s="18" t="s">
        <v>81</v>
      </c>
    </row>
    <row r="105" s="2" customFormat="1">
      <c r="A105" s="39"/>
      <c r="B105" s="40"/>
      <c r="C105" s="41"/>
      <c r="D105" s="223" t="s">
        <v>135</v>
      </c>
      <c r="E105" s="41"/>
      <c r="F105" s="224" t="s">
        <v>441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135</v>
      </c>
      <c r="AU105" s="18" t="s">
        <v>81</v>
      </c>
    </row>
    <row r="106" s="13" customFormat="1">
      <c r="A106" s="13"/>
      <c r="B106" s="225"/>
      <c r="C106" s="226"/>
      <c r="D106" s="223" t="s">
        <v>142</v>
      </c>
      <c r="E106" s="227" t="s">
        <v>19</v>
      </c>
      <c r="F106" s="228" t="s">
        <v>442</v>
      </c>
      <c r="G106" s="226"/>
      <c r="H106" s="229">
        <v>2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81</v>
      </c>
      <c r="AV106" s="13" t="s">
        <v>81</v>
      </c>
      <c r="AW106" s="13" t="s">
        <v>33</v>
      </c>
      <c r="AX106" s="13" t="s">
        <v>79</v>
      </c>
      <c r="AY106" s="235" t="s">
        <v>124</v>
      </c>
    </row>
    <row r="107" s="2" customFormat="1" ht="24.15" customHeight="1">
      <c r="A107" s="39"/>
      <c r="B107" s="40"/>
      <c r="C107" s="205" t="s">
        <v>155</v>
      </c>
      <c r="D107" s="205" t="s">
        <v>126</v>
      </c>
      <c r="E107" s="206" t="s">
        <v>443</v>
      </c>
      <c r="F107" s="207" t="s">
        <v>444</v>
      </c>
      <c r="G107" s="208" t="s">
        <v>139</v>
      </c>
      <c r="H107" s="209">
        <v>271.07999999999998</v>
      </c>
      <c r="I107" s="210"/>
      <c r="J107" s="211">
        <f>ROUND(I107*H107,2)</f>
        <v>0</v>
      </c>
      <c r="K107" s="207" t="s">
        <v>130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0.00024000000000000001</v>
      </c>
      <c r="R107" s="214">
        <f>Q107*H107</f>
        <v>0.065059199999999998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131</v>
      </c>
      <c r="AT107" s="216" t="s">
        <v>126</v>
      </c>
      <c r="AU107" s="216" t="s">
        <v>81</v>
      </c>
      <c r="AY107" s="18" t="s">
        <v>124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131</v>
      </c>
      <c r="BM107" s="216" t="s">
        <v>445</v>
      </c>
    </row>
    <row r="108" s="2" customFormat="1">
      <c r="A108" s="39"/>
      <c r="B108" s="40"/>
      <c r="C108" s="41"/>
      <c r="D108" s="218" t="s">
        <v>133</v>
      </c>
      <c r="E108" s="41"/>
      <c r="F108" s="219" t="s">
        <v>446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133</v>
      </c>
      <c r="AU108" s="18" t="s">
        <v>81</v>
      </c>
    </row>
    <row r="109" s="13" customFormat="1">
      <c r="A109" s="13"/>
      <c r="B109" s="225"/>
      <c r="C109" s="226"/>
      <c r="D109" s="223" t="s">
        <v>142</v>
      </c>
      <c r="E109" s="227" t="s">
        <v>19</v>
      </c>
      <c r="F109" s="228" t="s">
        <v>447</v>
      </c>
      <c r="G109" s="226"/>
      <c r="H109" s="229">
        <v>271.07999999999998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142</v>
      </c>
      <c r="AU109" s="235" t="s">
        <v>81</v>
      </c>
      <c r="AV109" s="13" t="s">
        <v>81</v>
      </c>
      <c r="AW109" s="13" t="s">
        <v>33</v>
      </c>
      <c r="AX109" s="13" t="s">
        <v>79</v>
      </c>
      <c r="AY109" s="235" t="s">
        <v>124</v>
      </c>
    </row>
    <row r="110" s="2" customFormat="1" ht="16.5" customHeight="1">
      <c r="A110" s="39"/>
      <c r="B110" s="40"/>
      <c r="C110" s="236" t="s">
        <v>162</v>
      </c>
      <c r="D110" s="236" t="s">
        <v>202</v>
      </c>
      <c r="E110" s="237" t="s">
        <v>448</v>
      </c>
      <c r="F110" s="238" t="s">
        <v>449</v>
      </c>
      <c r="G110" s="239" t="s">
        <v>139</v>
      </c>
      <c r="H110" s="240">
        <v>564.75</v>
      </c>
      <c r="I110" s="241"/>
      <c r="J110" s="242">
        <f>ROUND(I110*H110,2)</f>
        <v>0</v>
      </c>
      <c r="K110" s="238" t="s">
        <v>19</v>
      </c>
      <c r="L110" s="243"/>
      <c r="M110" s="244" t="s">
        <v>19</v>
      </c>
      <c r="N110" s="245" t="s">
        <v>42</v>
      </c>
      <c r="O110" s="85"/>
      <c r="P110" s="214">
        <f>O110*H110</f>
        <v>0</v>
      </c>
      <c r="Q110" s="214">
        <v>0.001</v>
      </c>
      <c r="R110" s="214">
        <f>Q110*H110</f>
        <v>0.56474999999999997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174</v>
      </c>
      <c r="AT110" s="216" t="s">
        <v>202</v>
      </c>
      <c r="AU110" s="216" t="s">
        <v>81</v>
      </c>
      <c r="AY110" s="18" t="s">
        <v>124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131</v>
      </c>
      <c r="BM110" s="216" t="s">
        <v>450</v>
      </c>
    </row>
    <row r="111" s="13" customFormat="1">
      <c r="A111" s="13"/>
      <c r="B111" s="225"/>
      <c r="C111" s="226"/>
      <c r="D111" s="223" t="s">
        <v>142</v>
      </c>
      <c r="E111" s="227" t="s">
        <v>19</v>
      </c>
      <c r="F111" s="228" t="s">
        <v>451</v>
      </c>
      <c r="G111" s="226"/>
      <c r="H111" s="229">
        <v>564.75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81</v>
      </c>
      <c r="AV111" s="13" t="s">
        <v>81</v>
      </c>
      <c r="AW111" s="13" t="s">
        <v>33</v>
      </c>
      <c r="AX111" s="13" t="s">
        <v>79</v>
      </c>
      <c r="AY111" s="235" t="s">
        <v>124</v>
      </c>
    </row>
    <row r="112" s="2" customFormat="1" ht="21.75" customHeight="1">
      <c r="A112" s="39"/>
      <c r="B112" s="40"/>
      <c r="C112" s="205" t="s">
        <v>168</v>
      </c>
      <c r="D112" s="205" t="s">
        <v>126</v>
      </c>
      <c r="E112" s="206" t="s">
        <v>452</v>
      </c>
      <c r="F112" s="207" t="s">
        <v>453</v>
      </c>
      <c r="G112" s="208" t="s">
        <v>129</v>
      </c>
      <c r="H112" s="209">
        <v>276.10000000000002</v>
      </c>
      <c r="I112" s="210"/>
      <c r="J112" s="211">
        <f>ROUND(I112*H112,2)</f>
        <v>0</v>
      </c>
      <c r="K112" s="207" t="s">
        <v>130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0.00044000000000000002</v>
      </c>
      <c r="R112" s="214">
        <f>Q112*H112</f>
        <v>0.12148400000000001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131</v>
      </c>
      <c r="AT112" s="216" t="s">
        <v>126</v>
      </c>
      <c r="AU112" s="216" t="s">
        <v>81</v>
      </c>
      <c r="AY112" s="18" t="s">
        <v>124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131</v>
      </c>
      <c r="BM112" s="216" t="s">
        <v>454</v>
      </c>
    </row>
    <row r="113" s="2" customFormat="1">
      <c r="A113" s="39"/>
      <c r="B113" s="40"/>
      <c r="C113" s="41"/>
      <c r="D113" s="218" t="s">
        <v>133</v>
      </c>
      <c r="E113" s="41"/>
      <c r="F113" s="219" t="s">
        <v>455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133</v>
      </c>
      <c r="AU113" s="18" t="s">
        <v>81</v>
      </c>
    </row>
    <row r="114" s="13" customFormat="1">
      <c r="A114" s="13"/>
      <c r="B114" s="225"/>
      <c r="C114" s="226"/>
      <c r="D114" s="223" t="s">
        <v>142</v>
      </c>
      <c r="E114" s="227" t="s">
        <v>19</v>
      </c>
      <c r="F114" s="228" t="s">
        <v>427</v>
      </c>
      <c r="G114" s="226"/>
      <c r="H114" s="229">
        <v>195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142</v>
      </c>
      <c r="AU114" s="235" t="s">
        <v>81</v>
      </c>
      <c r="AV114" s="13" t="s">
        <v>81</v>
      </c>
      <c r="AW114" s="13" t="s">
        <v>33</v>
      </c>
      <c r="AX114" s="13" t="s">
        <v>71</v>
      </c>
      <c r="AY114" s="235" t="s">
        <v>124</v>
      </c>
    </row>
    <row r="115" s="13" customFormat="1">
      <c r="A115" s="13"/>
      <c r="B115" s="225"/>
      <c r="C115" s="226"/>
      <c r="D115" s="223" t="s">
        <v>142</v>
      </c>
      <c r="E115" s="227" t="s">
        <v>19</v>
      </c>
      <c r="F115" s="228" t="s">
        <v>428</v>
      </c>
      <c r="G115" s="226"/>
      <c r="H115" s="229">
        <v>56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142</v>
      </c>
      <c r="AU115" s="235" t="s">
        <v>81</v>
      </c>
      <c r="AV115" s="13" t="s">
        <v>81</v>
      </c>
      <c r="AW115" s="13" t="s">
        <v>33</v>
      </c>
      <c r="AX115" s="13" t="s">
        <v>71</v>
      </c>
      <c r="AY115" s="235" t="s">
        <v>124</v>
      </c>
    </row>
    <row r="116" s="14" customFormat="1">
      <c r="A116" s="14"/>
      <c r="B116" s="250"/>
      <c r="C116" s="251"/>
      <c r="D116" s="223" t="s">
        <v>142</v>
      </c>
      <c r="E116" s="252" t="s">
        <v>19</v>
      </c>
      <c r="F116" s="253" t="s">
        <v>304</v>
      </c>
      <c r="G116" s="251"/>
      <c r="H116" s="254">
        <v>251</v>
      </c>
      <c r="I116" s="255"/>
      <c r="J116" s="251"/>
      <c r="K116" s="251"/>
      <c r="L116" s="256"/>
      <c r="M116" s="257"/>
      <c r="N116" s="258"/>
      <c r="O116" s="258"/>
      <c r="P116" s="258"/>
      <c r="Q116" s="258"/>
      <c r="R116" s="258"/>
      <c r="S116" s="258"/>
      <c r="T116" s="25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0" t="s">
        <v>142</v>
      </c>
      <c r="AU116" s="260" t="s">
        <v>81</v>
      </c>
      <c r="AV116" s="14" t="s">
        <v>131</v>
      </c>
      <c r="AW116" s="14" t="s">
        <v>33</v>
      </c>
      <c r="AX116" s="14" t="s">
        <v>71</v>
      </c>
      <c r="AY116" s="260" t="s">
        <v>124</v>
      </c>
    </row>
    <row r="117" s="13" customFormat="1">
      <c r="A117" s="13"/>
      <c r="B117" s="225"/>
      <c r="C117" s="226"/>
      <c r="D117" s="223" t="s">
        <v>142</v>
      </c>
      <c r="E117" s="227" t="s">
        <v>19</v>
      </c>
      <c r="F117" s="228" t="s">
        <v>456</v>
      </c>
      <c r="G117" s="226"/>
      <c r="H117" s="229">
        <v>276.10000000000002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142</v>
      </c>
      <c r="AU117" s="235" t="s">
        <v>81</v>
      </c>
      <c r="AV117" s="13" t="s">
        <v>81</v>
      </c>
      <c r="AW117" s="13" t="s">
        <v>33</v>
      </c>
      <c r="AX117" s="13" t="s">
        <v>79</v>
      </c>
      <c r="AY117" s="235" t="s">
        <v>124</v>
      </c>
    </row>
    <row r="118" s="12" customFormat="1" ht="22.8" customHeight="1">
      <c r="A118" s="12"/>
      <c r="B118" s="189"/>
      <c r="C118" s="190"/>
      <c r="D118" s="191" t="s">
        <v>70</v>
      </c>
      <c r="E118" s="203" t="s">
        <v>401</v>
      </c>
      <c r="F118" s="203" t="s">
        <v>402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SUM(P119:P133)</f>
        <v>0</v>
      </c>
      <c r="Q118" s="197"/>
      <c r="R118" s="198">
        <f>SUM(R119:R133)</f>
        <v>0</v>
      </c>
      <c r="S118" s="197"/>
      <c r="T118" s="199">
        <f>SUM(T119:T133)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79</v>
      </c>
      <c r="AT118" s="201" t="s">
        <v>70</v>
      </c>
      <c r="AU118" s="201" t="s">
        <v>79</v>
      </c>
      <c r="AY118" s="200" t="s">
        <v>124</v>
      </c>
      <c r="BK118" s="202">
        <f>SUM(BK119:BK133)</f>
        <v>0</v>
      </c>
    </row>
    <row r="119" s="2" customFormat="1" ht="24.15" customHeight="1">
      <c r="A119" s="39"/>
      <c r="B119" s="40"/>
      <c r="C119" s="205" t="s">
        <v>174</v>
      </c>
      <c r="D119" s="205" t="s">
        <v>126</v>
      </c>
      <c r="E119" s="206" t="s">
        <v>403</v>
      </c>
      <c r="F119" s="207" t="s">
        <v>404</v>
      </c>
      <c r="G119" s="208" t="s">
        <v>229</v>
      </c>
      <c r="H119" s="209">
        <v>16.565999999999999</v>
      </c>
      <c r="I119" s="210"/>
      <c r="J119" s="211">
        <f>ROUND(I119*H119,2)</f>
        <v>0</v>
      </c>
      <c r="K119" s="207" t="s">
        <v>130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131</v>
      </c>
      <c r="AT119" s="216" t="s">
        <v>126</v>
      </c>
      <c r="AU119" s="216" t="s">
        <v>81</v>
      </c>
      <c r="AY119" s="18" t="s">
        <v>124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131</v>
      </c>
      <c r="BM119" s="216" t="s">
        <v>457</v>
      </c>
    </row>
    <row r="120" s="2" customFormat="1">
      <c r="A120" s="39"/>
      <c r="B120" s="40"/>
      <c r="C120" s="41"/>
      <c r="D120" s="218" t="s">
        <v>133</v>
      </c>
      <c r="E120" s="41"/>
      <c r="F120" s="219" t="s">
        <v>406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133</v>
      </c>
      <c r="AU120" s="18" t="s">
        <v>81</v>
      </c>
    </row>
    <row r="121" s="13" customFormat="1">
      <c r="A121" s="13"/>
      <c r="B121" s="225"/>
      <c r="C121" s="226"/>
      <c r="D121" s="223" t="s">
        <v>142</v>
      </c>
      <c r="E121" s="227" t="s">
        <v>19</v>
      </c>
      <c r="F121" s="228" t="s">
        <v>458</v>
      </c>
      <c r="G121" s="226"/>
      <c r="H121" s="229">
        <v>16.565999999999999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142</v>
      </c>
      <c r="AU121" s="235" t="s">
        <v>81</v>
      </c>
      <c r="AV121" s="13" t="s">
        <v>81</v>
      </c>
      <c r="AW121" s="13" t="s">
        <v>33</v>
      </c>
      <c r="AX121" s="13" t="s">
        <v>79</v>
      </c>
      <c r="AY121" s="235" t="s">
        <v>124</v>
      </c>
    </row>
    <row r="122" s="2" customFormat="1" ht="24.15" customHeight="1">
      <c r="A122" s="39"/>
      <c r="B122" s="40"/>
      <c r="C122" s="205" t="s">
        <v>180</v>
      </c>
      <c r="D122" s="205" t="s">
        <v>126</v>
      </c>
      <c r="E122" s="206" t="s">
        <v>408</v>
      </c>
      <c r="F122" s="207" t="s">
        <v>409</v>
      </c>
      <c r="G122" s="208" t="s">
        <v>229</v>
      </c>
      <c r="H122" s="209">
        <v>16.565999999999999</v>
      </c>
      <c r="I122" s="210"/>
      <c r="J122" s="211">
        <f>ROUND(I122*H122,2)</f>
        <v>0</v>
      </c>
      <c r="K122" s="207" t="s">
        <v>130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131</v>
      </c>
      <c r="AT122" s="216" t="s">
        <v>126</v>
      </c>
      <c r="AU122" s="216" t="s">
        <v>81</v>
      </c>
      <c r="AY122" s="18" t="s">
        <v>124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131</v>
      </c>
      <c r="BM122" s="216" t="s">
        <v>459</v>
      </c>
    </row>
    <row r="123" s="2" customFormat="1">
      <c r="A123" s="39"/>
      <c r="B123" s="40"/>
      <c r="C123" s="41"/>
      <c r="D123" s="218" t="s">
        <v>133</v>
      </c>
      <c r="E123" s="41"/>
      <c r="F123" s="219" t="s">
        <v>411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133</v>
      </c>
      <c r="AU123" s="18" t="s">
        <v>81</v>
      </c>
    </row>
    <row r="124" s="13" customFormat="1">
      <c r="A124" s="13"/>
      <c r="B124" s="225"/>
      <c r="C124" s="226"/>
      <c r="D124" s="223" t="s">
        <v>142</v>
      </c>
      <c r="E124" s="227" t="s">
        <v>19</v>
      </c>
      <c r="F124" s="228" t="s">
        <v>458</v>
      </c>
      <c r="G124" s="226"/>
      <c r="H124" s="229">
        <v>16.565999999999999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142</v>
      </c>
      <c r="AU124" s="235" t="s">
        <v>81</v>
      </c>
      <c r="AV124" s="13" t="s">
        <v>81</v>
      </c>
      <c r="AW124" s="13" t="s">
        <v>33</v>
      </c>
      <c r="AX124" s="13" t="s">
        <v>79</v>
      </c>
      <c r="AY124" s="235" t="s">
        <v>124</v>
      </c>
    </row>
    <row r="125" s="2" customFormat="1" ht="16.5" customHeight="1">
      <c r="A125" s="39"/>
      <c r="B125" s="40"/>
      <c r="C125" s="205" t="s">
        <v>185</v>
      </c>
      <c r="D125" s="205" t="s">
        <v>126</v>
      </c>
      <c r="E125" s="206" t="s">
        <v>413</v>
      </c>
      <c r="F125" s="207" t="s">
        <v>414</v>
      </c>
      <c r="G125" s="208" t="s">
        <v>229</v>
      </c>
      <c r="H125" s="209">
        <v>16.565999999999999</v>
      </c>
      <c r="I125" s="210"/>
      <c r="J125" s="211">
        <f>ROUND(I125*H125,2)</f>
        <v>0</v>
      </c>
      <c r="K125" s="207" t="s">
        <v>130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131</v>
      </c>
      <c r="AT125" s="216" t="s">
        <v>126</v>
      </c>
      <c r="AU125" s="216" t="s">
        <v>81</v>
      </c>
      <c r="AY125" s="18" t="s">
        <v>124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131</v>
      </c>
      <c r="BM125" s="216" t="s">
        <v>460</v>
      </c>
    </row>
    <row r="126" s="2" customFormat="1">
      <c r="A126" s="39"/>
      <c r="B126" s="40"/>
      <c r="C126" s="41"/>
      <c r="D126" s="218" t="s">
        <v>133</v>
      </c>
      <c r="E126" s="41"/>
      <c r="F126" s="219" t="s">
        <v>416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133</v>
      </c>
      <c r="AU126" s="18" t="s">
        <v>81</v>
      </c>
    </row>
    <row r="127" s="13" customFormat="1">
      <c r="A127" s="13"/>
      <c r="B127" s="225"/>
      <c r="C127" s="226"/>
      <c r="D127" s="223" t="s">
        <v>142</v>
      </c>
      <c r="E127" s="227" t="s">
        <v>19</v>
      </c>
      <c r="F127" s="228" t="s">
        <v>458</v>
      </c>
      <c r="G127" s="226"/>
      <c r="H127" s="229">
        <v>16.565999999999999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142</v>
      </c>
      <c r="AU127" s="235" t="s">
        <v>81</v>
      </c>
      <c r="AV127" s="13" t="s">
        <v>81</v>
      </c>
      <c r="AW127" s="13" t="s">
        <v>33</v>
      </c>
      <c r="AX127" s="13" t="s">
        <v>79</v>
      </c>
      <c r="AY127" s="235" t="s">
        <v>124</v>
      </c>
    </row>
    <row r="128" s="2" customFormat="1" ht="24.15" customHeight="1">
      <c r="A128" s="39"/>
      <c r="B128" s="40"/>
      <c r="C128" s="205" t="s">
        <v>191</v>
      </c>
      <c r="D128" s="205" t="s">
        <v>126</v>
      </c>
      <c r="E128" s="206" t="s">
        <v>418</v>
      </c>
      <c r="F128" s="207" t="s">
        <v>419</v>
      </c>
      <c r="G128" s="208" t="s">
        <v>229</v>
      </c>
      <c r="H128" s="209">
        <v>16.565999999999999</v>
      </c>
      <c r="I128" s="210"/>
      <c r="J128" s="211">
        <f>ROUND(I128*H128,2)</f>
        <v>0</v>
      </c>
      <c r="K128" s="207" t="s">
        <v>130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131</v>
      </c>
      <c r="AT128" s="216" t="s">
        <v>126</v>
      </c>
      <c r="AU128" s="216" t="s">
        <v>81</v>
      </c>
      <c r="AY128" s="18" t="s">
        <v>124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131</v>
      </c>
      <c r="BM128" s="216" t="s">
        <v>461</v>
      </c>
    </row>
    <row r="129" s="2" customFormat="1">
      <c r="A129" s="39"/>
      <c r="B129" s="40"/>
      <c r="C129" s="41"/>
      <c r="D129" s="218" t="s">
        <v>133</v>
      </c>
      <c r="E129" s="41"/>
      <c r="F129" s="219" t="s">
        <v>421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133</v>
      </c>
      <c r="AU129" s="18" t="s">
        <v>81</v>
      </c>
    </row>
    <row r="130" s="13" customFormat="1">
      <c r="A130" s="13"/>
      <c r="B130" s="225"/>
      <c r="C130" s="226"/>
      <c r="D130" s="223" t="s">
        <v>142</v>
      </c>
      <c r="E130" s="227" t="s">
        <v>19</v>
      </c>
      <c r="F130" s="228" t="s">
        <v>458</v>
      </c>
      <c r="G130" s="226"/>
      <c r="H130" s="229">
        <v>16.565999999999999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142</v>
      </c>
      <c r="AU130" s="235" t="s">
        <v>81</v>
      </c>
      <c r="AV130" s="13" t="s">
        <v>81</v>
      </c>
      <c r="AW130" s="13" t="s">
        <v>33</v>
      </c>
      <c r="AX130" s="13" t="s">
        <v>79</v>
      </c>
      <c r="AY130" s="235" t="s">
        <v>124</v>
      </c>
    </row>
    <row r="131" s="2" customFormat="1" ht="21.75" customHeight="1">
      <c r="A131" s="39"/>
      <c r="B131" s="40"/>
      <c r="C131" s="205" t="s">
        <v>8</v>
      </c>
      <c r="D131" s="205" t="s">
        <v>126</v>
      </c>
      <c r="E131" s="206" t="s">
        <v>462</v>
      </c>
      <c r="F131" s="207" t="s">
        <v>463</v>
      </c>
      <c r="G131" s="208" t="s">
        <v>229</v>
      </c>
      <c r="H131" s="209">
        <v>16.565999999999999</v>
      </c>
      <c r="I131" s="210"/>
      <c r="J131" s="211">
        <f>ROUND(I131*H131,2)</f>
        <v>0</v>
      </c>
      <c r="K131" s="207" t="s">
        <v>130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131</v>
      </c>
      <c r="AT131" s="216" t="s">
        <v>126</v>
      </c>
      <c r="AU131" s="216" t="s">
        <v>81</v>
      </c>
      <c r="AY131" s="18" t="s">
        <v>124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131</v>
      </c>
      <c r="BM131" s="216" t="s">
        <v>464</v>
      </c>
    </row>
    <row r="132" s="2" customFormat="1">
      <c r="A132" s="39"/>
      <c r="B132" s="40"/>
      <c r="C132" s="41"/>
      <c r="D132" s="218" t="s">
        <v>133</v>
      </c>
      <c r="E132" s="41"/>
      <c r="F132" s="219" t="s">
        <v>465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81</v>
      </c>
    </row>
    <row r="133" s="13" customFormat="1">
      <c r="A133" s="13"/>
      <c r="B133" s="225"/>
      <c r="C133" s="226"/>
      <c r="D133" s="223" t="s">
        <v>142</v>
      </c>
      <c r="E133" s="227" t="s">
        <v>19</v>
      </c>
      <c r="F133" s="228" t="s">
        <v>458</v>
      </c>
      <c r="G133" s="226"/>
      <c r="H133" s="229">
        <v>16.565999999999999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142</v>
      </c>
      <c r="AU133" s="235" t="s">
        <v>81</v>
      </c>
      <c r="AV133" s="13" t="s">
        <v>81</v>
      </c>
      <c r="AW133" s="13" t="s">
        <v>33</v>
      </c>
      <c r="AX133" s="13" t="s">
        <v>79</v>
      </c>
      <c r="AY133" s="235" t="s">
        <v>124</v>
      </c>
    </row>
    <row r="134" s="12" customFormat="1" ht="22.8" customHeight="1">
      <c r="A134" s="12"/>
      <c r="B134" s="189"/>
      <c r="C134" s="190"/>
      <c r="D134" s="191" t="s">
        <v>70</v>
      </c>
      <c r="E134" s="203" t="s">
        <v>224</v>
      </c>
      <c r="F134" s="203" t="s">
        <v>225</v>
      </c>
      <c r="G134" s="190"/>
      <c r="H134" s="190"/>
      <c r="I134" s="193"/>
      <c r="J134" s="204">
        <f>BK134</f>
        <v>0</v>
      </c>
      <c r="K134" s="190"/>
      <c r="L134" s="195"/>
      <c r="M134" s="196"/>
      <c r="N134" s="197"/>
      <c r="O134" s="197"/>
      <c r="P134" s="198">
        <f>SUM(P135:P138)</f>
        <v>0</v>
      </c>
      <c r="Q134" s="197"/>
      <c r="R134" s="198">
        <f>SUM(R135:R138)</f>
        <v>0</v>
      </c>
      <c r="S134" s="197"/>
      <c r="T134" s="199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79</v>
      </c>
      <c r="AT134" s="201" t="s">
        <v>70</v>
      </c>
      <c r="AU134" s="201" t="s">
        <v>79</v>
      </c>
      <c r="AY134" s="200" t="s">
        <v>124</v>
      </c>
      <c r="BK134" s="202">
        <f>SUM(BK135:BK138)</f>
        <v>0</v>
      </c>
    </row>
    <row r="135" s="2" customFormat="1" ht="16.5" customHeight="1">
      <c r="A135" s="39"/>
      <c r="B135" s="40"/>
      <c r="C135" s="205" t="s">
        <v>201</v>
      </c>
      <c r="D135" s="205" t="s">
        <v>126</v>
      </c>
      <c r="E135" s="206" t="s">
        <v>227</v>
      </c>
      <c r="F135" s="207" t="s">
        <v>228</v>
      </c>
      <c r="G135" s="208" t="s">
        <v>229</v>
      </c>
      <c r="H135" s="209">
        <v>31.489999999999998</v>
      </c>
      <c r="I135" s="210"/>
      <c r="J135" s="211">
        <f>ROUND(I135*H135,2)</f>
        <v>0</v>
      </c>
      <c r="K135" s="207" t="s">
        <v>130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131</v>
      </c>
      <c r="AT135" s="216" t="s">
        <v>126</v>
      </c>
      <c r="AU135" s="216" t="s">
        <v>81</v>
      </c>
      <c r="AY135" s="18" t="s">
        <v>124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131</v>
      </c>
      <c r="BM135" s="216" t="s">
        <v>466</v>
      </c>
    </row>
    <row r="136" s="2" customFormat="1">
      <c r="A136" s="39"/>
      <c r="B136" s="40"/>
      <c r="C136" s="41"/>
      <c r="D136" s="218" t="s">
        <v>133</v>
      </c>
      <c r="E136" s="41"/>
      <c r="F136" s="219" t="s">
        <v>231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133</v>
      </c>
      <c r="AU136" s="18" t="s">
        <v>81</v>
      </c>
    </row>
    <row r="137" s="2" customFormat="1" ht="24.15" customHeight="1">
      <c r="A137" s="39"/>
      <c r="B137" s="40"/>
      <c r="C137" s="205" t="s">
        <v>209</v>
      </c>
      <c r="D137" s="205" t="s">
        <v>126</v>
      </c>
      <c r="E137" s="206" t="s">
        <v>233</v>
      </c>
      <c r="F137" s="207" t="s">
        <v>234</v>
      </c>
      <c r="G137" s="208" t="s">
        <v>229</v>
      </c>
      <c r="H137" s="209">
        <v>31.489999999999998</v>
      </c>
      <c r="I137" s="210"/>
      <c r="J137" s="211">
        <f>ROUND(I137*H137,2)</f>
        <v>0</v>
      </c>
      <c r="K137" s="207" t="s">
        <v>130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131</v>
      </c>
      <c r="AT137" s="216" t="s">
        <v>126</v>
      </c>
      <c r="AU137" s="216" t="s">
        <v>81</v>
      </c>
      <c r="AY137" s="18" t="s">
        <v>124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131</v>
      </c>
      <c r="BM137" s="216" t="s">
        <v>467</v>
      </c>
    </row>
    <row r="138" s="2" customFormat="1">
      <c r="A138" s="39"/>
      <c r="B138" s="40"/>
      <c r="C138" s="41"/>
      <c r="D138" s="218" t="s">
        <v>133</v>
      </c>
      <c r="E138" s="41"/>
      <c r="F138" s="219" t="s">
        <v>236</v>
      </c>
      <c r="G138" s="41"/>
      <c r="H138" s="41"/>
      <c r="I138" s="220"/>
      <c r="J138" s="41"/>
      <c r="K138" s="41"/>
      <c r="L138" s="45"/>
      <c r="M138" s="246"/>
      <c r="N138" s="247"/>
      <c r="O138" s="248"/>
      <c r="P138" s="248"/>
      <c r="Q138" s="248"/>
      <c r="R138" s="248"/>
      <c r="S138" s="248"/>
      <c r="T138" s="24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133</v>
      </c>
      <c r="AU138" s="18" t="s">
        <v>81</v>
      </c>
    </row>
    <row r="139" s="2" customFormat="1" ht="6.96" customHeight="1">
      <c r="A139" s="39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45"/>
      <c r="M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</sheetData>
  <sheetProtection sheet="1" autoFilter="0" formatColumns="0" formatRows="0" objects="1" scenarios="1" spinCount="100000" saltValue="VfWjgskS/8bqqKLpZTCWMRPgd50S6sHtPmSOqZatwkqSEs/YRQaz/HTC5kpQh2DNUeomBANBVCwLembRtk3lJw==" hashValue="KMqTNKMHZkKgdW0+qrmJOfA67WKoZ58G/ZqPzpahkNKGqHoKxdbOneuUdnddXDiH/4QBu+QZ9mZut0XKnmmYNA==" algorithmName="SHA-512" password="CC35"/>
  <autoFilter ref="C83:K13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1/629995101"/>
    <hyperlink ref="F94" r:id="rId2" display="https://podminky.urs.cz/item/CS_URS_2025_01/985112113"/>
    <hyperlink ref="F99" r:id="rId3" display="https://podminky.urs.cz/item/CS_URS_2025_01/985311116"/>
    <hyperlink ref="F104" r:id="rId4" display="https://podminky.urs.cz/item/CS_URS_2025_01/985311120"/>
    <hyperlink ref="F108" r:id="rId5" display="https://podminky.urs.cz/item/CS_URS_2025_01/985331211"/>
    <hyperlink ref="F113" r:id="rId6" display="https://podminky.urs.cz/item/CS_URS_2025_01/985562511"/>
    <hyperlink ref="F120" r:id="rId7" display="https://podminky.urs.cz/item/CS_URS_2025_01/997002511"/>
    <hyperlink ref="F123" r:id="rId8" display="https://podminky.urs.cz/item/CS_URS_2025_01/997002519"/>
    <hyperlink ref="F126" r:id="rId9" display="https://podminky.urs.cz/item/CS_URS_2025_01/997002611"/>
    <hyperlink ref="F129" r:id="rId10" display="https://podminky.urs.cz/item/CS_URS_2025_01/997013861"/>
    <hyperlink ref="F132" r:id="rId11" display="https://podminky.urs.cz/item/CS_URS_2025_01/997221131"/>
    <hyperlink ref="F136" r:id="rId12" display="https://podminky.urs.cz/item/CS_URS_2025_01/998323011"/>
    <hyperlink ref="F138" r:id="rId13" display="https://podminky.urs.cz/item/CS_URS_2025_01/9983230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Jez Zuberský - oprava jezu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468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5. 3. 2025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ROUND((SUM(BE91:BE168)),  2)</f>
        <v>0</v>
      </c>
      <c r="G33" s="39"/>
      <c r="H33" s="39"/>
      <c r="I33" s="149">
        <v>0.20999999999999999</v>
      </c>
      <c r="J33" s="148">
        <f>ROUND(((SUM(BE91:BE168))*I33),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ROUND((SUM(BF91:BF168)),  2)</f>
        <v>0</v>
      </c>
      <c r="G34" s="39"/>
      <c r="H34" s="39"/>
      <c r="I34" s="149">
        <v>0.12</v>
      </c>
      <c r="J34" s="148">
        <f>ROUND(((SUM(BF91:BF168))*I34),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ROUND((SUM(BG91:BG168)),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ROUND((SUM(BH91:BH168)),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ROUND((SUM(BI91:BI168)),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Jez Zuberský - oprava jezu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 xml:space="preserve">SO-05 - Sanace průsaku 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Rožnov p.R.</v>
      </c>
      <c r="G52" s="41"/>
      <c r="H52" s="41"/>
      <c r="I52" s="33" t="s">
        <v>23</v>
      </c>
      <c r="J52" s="73" t="str">
        <f>IF(J12="","",J12)</f>
        <v>5. 3. 2025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>AGROPROJEKT PSO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AGROPROJEKT PSO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106</v>
      </c>
      <c r="E62" s="175"/>
      <c r="F62" s="175"/>
      <c r="G62" s="175"/>
      <c r="H62" s="175"/>
      <c r="I62" s="175"/>
      <c r="J62" s="176">
        <f>J118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107</v>
      </c>
      <c r="E63" s="175"/>
      <c r="F63" s="175"/>
      <c r="G63" s="175"/>
      <c r="H63" s="175"/>
      <c r="I63" s="175"/>
      <c r="J63" s="176">
        <f>J121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238</v>
      </c>
      <c r="E64" s="175"/>
      <c r="F64" s="175"/>
      <c r="G64" s="175"/>
      <c r="H64" s="175"/>
      <c r="I64" s="175"/>
      <c r="J64" s="176">
        <f>J125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239</v>
      </c>
      <c r="E65" s="175"/>
      <c r="F65" s="175"/>
      <c r="G65" s="175"/>
      <c r="H65" s="175"/>
      <c r="I65" s="175"/>
      <c r="J65" s="176">
        <f>J129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469</v>
      </c>
      <c r="E66" s="175"/>
      <c r="F66" s="175"/>
      <c r="G66" s="175"/>
      <c r="H66" s="175"/>
      <c r="I66" s="175"/>
      <c r="J66" s="176">
        <f>J132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240</v>
      </c>
      <c r="E67" s="175"/>
      <c r="F67" s="175"/>
      <c r="G67" s="175"/>
      <c r="H67" s="175"/>
      <c r="I67" s="175"/>
      <c r="J67" s="176">
        <f>J140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328</v>
      </c>
      <c r="E68" s="175"/>
      <c r="F68" s="175"/>
      <c r="G68" s="175"/>
      <c r="H68" s="175"/>
      <c r="I68" s="175"/>
      <c r="J68" s="176">
        <f>J147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108</v>
      </c>
      <c r="E69" s="175"/>
      <c r="F69" s="175"/>
      <c r="G69" s="175"/>
      <c r="H69" s="175"/>
      <c r="I69" s="175"/>
      <c r="J69" s="176">
        <f>J158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6"/>
      <c r="C70" s="167"/>
      <c r="D70" s="168" t="s">
        <v>241</v>
      </c>
      <c r="E70" s="169"/>
      <c r="F70" s="169"/>
      <c r="G70" s="169"/>
      <c r="H70" s="169"/>
      <c r="I70" s="169"/>
      <c r="J70" s="170">
        <f>J163</f>
        <v>0</v>
      </c>
      <c r="K70" s="167"/>
      <c r="L70" s="17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2"/>
      <c r="C71" s="173"/>
      <c r="D71" s="174" t="s">
        <v>470</v>
      </c>
      <c r="E71" s="175"/>
      <c r="F71" s="175"/>
      <c r="G71" s="175"/>
      <c r="H71" s="175"/>
      <c r="I71" s="175"/>
      <c r="J71" s="176">
        <f>J164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109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Jez Zuberský - oprava jezu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98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 xml:space="preserve">SO-05 - Sanace průsaku 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>Rožnov p.R.</v>
      </c>
      <c r="G85" s="41"/>
      <c r="H85" s="41"/>
      <c r="I85" s="33" t="s">
        <v>23</v>
      </c>
      <c r="J85" s="73" t="str">
        <f>IF(J12="","",J12)</f>
        <v>5. 3. 2025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25</v>
      </c>
      <c r="D87" s="41"/>
      <c r="E87" s="41"/>
      <c r="F87" s="28" t="str">
        <f>E15</f>
        <v xml:space="preserve"> </v>
      </c>
      <c r="G87" s="41"/>
      <c r="H87" s="41"/>
      <c r="I87" s="33" t="s">
        <v>31</v>
      </c>
      <c r="J87" s="37" t="str">
        <f>E21</f>
        <v>AGROPROJEKT PSO s.r.o.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29</v>
      </c>
      <c r="D88" s="41"/>
      <c r="E88" s="41"/>
      <c r="F88" s="28" t="str">
        <f>IF(E18="","",E18)</f>
        <v>Vyplň údaj</v>
      </c>
      <c r="G88" s="41"/>
      <c r="H88" s="41"/>
      <c r="I88" s="33" t="s">
        <v>34</v>
      </c>
      <c r="J88" s="37" t="str">
        <f>E24</f>
        <v>AGROPROJEKT PSO s.r.o.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110</v>
      </c>
      <c r="D90" s="181" t="s">
        <v>56</v>
      </c>
      <c r="E90" s="181" t="s">
        <v>52</v>
      </c>
      <c r="F90" s="181" t="s">
        <v>53</v>
      </c>
      <c r="G90" s="181" t="s">
        <v>111</v>
      </c>
      <c r="H90" s="181" t="s">
        <v>112</v>
      </c>
      <c r="I90" s="181" t="s">
        <v>113</v>
      </c>
      <c r="J90" s="181" t="s">
        <v>102</v>
      </c>
      <c r="K90" s="182" t="s">
        <v>114</v>
      </c>
      <c r="L90" s="183"/>
      <c r="M90" s="93" t="s">
        <v>19</v>
      </c>
      <c r="N90" s="94" t="s">
        <v>41</v>
      </c>
      <c r="O90" s="94" t="s">
        <v>115</v>
      </c>
      <c r="P90" s="94" t="s">
        <v>116</v>
      </c>
      <c r="Q90" s="94" t="s">
        <v>117</v>
      </c>
      <c r="R90" s="94" t="s">
        <v>118</v>
      </c>
      <c r="S90" s="94" t="s">
        <v>119</v>
      </c>
      <c r="T90" s="95" t="s">
        <v>120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121</v>
      </c>
      <c r="D91" s="41"/>
      <c r="E91" s="41"/>
      <c r="F91" s="41"/>
      <c r="G91" s="41"/>
      <c r="H91" s="41"/>
      <c r="I91" s="41"/>
      <c r="J91" s="184">
        <f>BK91</f>
        <v>0</v>
      </c>
      <c r="K91" s="41"/>
      <c r="L91" s="45"/>
      <c r="M91" s="96"/>
      <c r="N91" s="185"/>
      <c r="O91" s="97"/>
      <c r="P91" s="186">
        <f>P92+P163</f>
        <v>0</v>
      </c>
      <c r="Q91" s="97"/>
      <c r="R91" s="186">
        <f>R92+R163</f>
        <v>37.3132728</v>
      </c>
      <c r="S91" s="97"/>
      <c r="T91" s="187">
        <f>T92+T163</f>
        <v>0.91400000000000003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70</v>
      </c>
      <c r="AU91" s="18" t="s">
        <v>103</v>
      </c>
      <c r="BK91" s="188">
        <f>BK92+BK163</f>
        <v>0</v>
      </c>
    </row>
    <row r="92" s="12" customFormat="1" ht="25.92" customHeight="1">
      <c r="A92" s="12"/>
      <c r="B92" s="189"/>
      <c r="C92" s="190"/>
      <c r="D92" s="191" t="s">
        <v>70</v>
      </c>
      <c r="E92" s="192" t="s">
        <v>122</v>
      </c>
      <c r="F92" s="192" t="s">
        <v>123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P93+P118+P121+P125+P129+P132+P140+P147+P158</f>
        <v>0</v>
      </c>
      <c r="Q92" s="197"/>
      <c r="R92" s="198">
        <f>R93+R118+R121+R125+R129+R132+R140+R147+R158</f>
        <v>37.291672800000001</v>
      </c>
      <c r="S92" s="197"/>
      <c r="T92" s="199">
        <f>T93+T118+T121+T125+T129+T132+T140+T147+T158</f>
        <v>0.91400000000000003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79</v>
      </c>
      <c r="AT92" s="201" t="s">
        <v>70</v>
      </c>
      <c r="AU92" s="201" t="s">
        <v>71</v>
      </c>
      <c r="AY92" s="200" t="s">
        <v>124</v>
      </c>
      <c r="BK92" s="202">
        <f>BK93+BK118+BK121+BK125+BK129+BK132+BK140+BK147+BK158</f>
        <v>0</v>
      </c>
    </row>
    <row r="93" s="12" customFormat="1" ht="22.8" customHeight="1">
      <c r="A93" s="12"/>
      <c r="B93" s="189"/>
      <c r="C93" s="190"/>
      <c r="D93" s="191" t="s">
        <v>70</v>
      </c>
      <c r="E93" s="203" t="s">
        <v>79</v>
      </c>
      <c r="F93" s="203" t="s">
        <v>125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SUM(P94:P117)</f>
        <v>0</v>
      </c>
      <c r="Q93" s="197"/>
      <c r="R93" s="198">
        <f>SUM(R94:R117)</f>
        <v>0.065994999999999998</v>
      </c>
      <c r="S93" s="197"/>
      <c r="T93" s="199">
        <f>SUM(T94:T117)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79</v>
      </c>
      <c r="AT93" s="201" t="s">
        <v>70</v>
      </c>
      <c r="AU93" s="201" t="s">
        <v>79</v>
      </c>
      <c r="AY93" s="200" t="s">
        <v>124</v>
      </c>
      <c r="BK93" s="202">
        <f>SUM(BK94:BK117)</f>
        <v>0</v>
      </c>
    </row>
    <row r="94" s="2" customFormat="1" ht="16.5" customHeight="1">
      <c r="A94" s="39"/>
      <c r="B94" s="40"/>
      <c r="C94" s="205" t="s">
        <v>79</v>
      </c>
      <c r="D94" s="205" t="s">
        <v>126</v>
      </c>
      <c r="E94" s="206" t="s">
        <v>471</v>
      </c>
      <c r="F94" s="207" t="s">
        <v>472</v>
      </c>
      <c r="G94" s="208" t="s">
        <v>129</v>
      </c>
      <c r="H94" s="209">
        <v>60</v>
      </c>
      <c r="I94" s="210"/>
      <c r="J94" s="211">
        <f>ROUND(I94*H94,2)</f>
        <v>0</v>
      </c>
      <c r="K94" s="207" t="s">
        <v>130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131</v>
      </c>
      <c r="AT94" s="216" t="s">
        <v>126</v>
      </c>
      <c r="AU94" s="216" t="s">
        <v>81</v>
      </c>
      <c r="AY94" s="18" t="s">
        <v>124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131</v>
      </c>
      <c r="BM94" s="216" t="s">
        <v>473</v>
      </c>
    </row>
    <row r="95" s="2" customFormat="1">
      <c r="A95" s="39"/>
      <c r="B95" s="40"/>
      <c r="C95" s="41"/>
      <c r="D95" s="218" t="s">
        <v>133</v>
      </c>
      <c r="E95" s="41"/>
      <c r="F95" s="219" t="s">
        <v>474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133</v>
      </c>
      <c r="AU95" s="18" t="s">
        <v>81</v>
      </c>
    </row>
    <row r="96" s="2" customFormat="1" ht="24.15" customHeight="1">
      <c r="A96" s="39"/>
      <c r="B96" s="40"/>
      <c r="C96" s="205" t="s">
        <v>81</v>
      </c>
      <c r="D96" s="205" t="s">
        <v>126</v>
      </c>
      <c r="E96" s="206" t="s">
        <v>334</v>
      </c>
      <c r="F96" s="207" t="s">
        <v>335</v>
      </c>
      <c r="G96" s="208" t="s">
        <v>158</v>
      </c>
      <c r="H96" s="209">
        <v>1.6000000000000001</v>
      </c>
      <c r="I96" s="210"/>
      <c r="J96" s="211">
        <f>ROUND(I96*H96,2)</f>
        <v>0</v>
      </c>
      <c r="K96" s="207" t="s">
        <v>130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131</v>
      </c>
      <c r="AT96" s="216" t="s">
        <v>126</v>
      </c>
      <c r="AU96" s="216" t="s">
        <v>81</v>
      </c>
      <c r="AY96" s="18" t="s">
        <v>124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131</v>
      </c>
      <c r="BM96" s="216" t="s">
        <v>475</v>
      </c>
    </row>
    <row r="97" s="2" customFormat="1">
      <c r="A97" s="39"/>
      <c r="B97" s="40"/>
      <c r="C97" s="41"/>
      <c r="D97" s="218" t="s">
        <v>133</v>
      </c>
      <c r="E97" s="41"/>
      <c r="F97" s="219" t="s">
        <v>337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133</v>
      </c>
      <c r="AU97" s="18" t="s">
        <v>81</v>
      </c>
    </row>
    <row r="98" s="2" customFormat="1" ht="21.75" customHeight="1">
      <c r="A98" s="39"/>
      <c r="B98" s="40"/>
      <c r="C98" s="205" t="s">
        <v>144</v>
      </c>
      <c r="D98" s="205" t="s">
        <v>126</v>
      </c>
      <c r="E98" s="206" t="s">
        <v>476</v>
      </c>
      <c r="F98" s="207" t="s">
        <v>477</v>
      </c>
      <c r="G98" s="208" t="s">
        <v>158</v>
      </c>
      <c r="H98" s="209">
        <v>71.174999999999997</v>
      </c>
      <c r="I98" s="210"/>
      <c r="J98" s="211">
        <f>ROUND(I98*H98,2)</f>
        <v>0</v>
      </c>
      <c r="K98" s="207" t="s">
        <v>130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131</v>
      </c>
      <c r="AT98" s="216" t="s">
        <v>126</v>
      </c>
      <c r="AU98" s="216" t="s">
        <v>81</v>
      </c>
      <c r="AY98" s="18" t="s">
        <v>124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131</v>
      </c>
      <c r="BM98" s="216" t="s">
        <v>478</v>
      </c>
    </row>
    <row r="99" s="2" customFormat="1">
      <c r="A99" s="39"/>
      <c r="B99" s="40"/>
      <c r="C99" s="41"/>
      <c r="D99" s="218" t="s">
        <v>133</v>
      </c>
      <c r="E99" s="41"/>
      <c r="F99" s="219" t="s">
        <v>479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133</v>
      </c>
      <c r="AU99" s="18" t="s">
        <v>81</v>
      </c>
    </row>
    <row r="100" s="13" customFormat="1">
      <c r="A100" s="13"/>
      <c r="B100" s="225"/>
      <c r="C100" s="226"/>
      <c r="D100" s="223" t="s">
        <v>142</v>
      </c>
      <c r="E100" s="227" t="s">
        <v>19</v>
      </c>
      <c r="F100" s="228" t="s">
        <v>480</v>
      </c>
      <c r="G100" s="226"/>
      <c r="H100" s="229">
        <v>71.174999999999997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142</v>
      </c>
      <c r="AU100" s="235" t="s">
        <v>81</v>
      </c>
      <c r="AV100" s="13" t="s">
        <v>81</v>
      </c>
      <c r="AW100" s="13" t="s">
        <v>33</v>
      </c>
      <c r="AX100" s="13" t="s">
        <v>79</v>
      </c>
      <c r="AY100" s="235" t="s">
        <v>124</v>
      </c>
    </row>
    <row r="101" s="2" customFormat="1" ht="37.8" customHeight="1">
      <c r="A101" s="39"/>
      <c r="B101" s="40"/>
      <c r="C101" s="205" t="s">
        <v>131</v>
      </c>
      <c r="D101" s="205" t="s">
        <v>126</v>
      </c>
      <c r="E101" s="206" t="s">
        <v>481</v>
      </c>
      <c r="F101" s="207" t="s">
        <v>482</v>
      </c>
      <c r="G101" s="208" t="s">
        <v>158</v>
      </c>
      <c r="H101" s="209">
        <v>1.6000000000000001</v>
      </c>
      <c r="I101" s="210"/>
      <c r="J101" s="211">
        <f>ROUND(I101*H101,2)</f>
        <v>0</v>
      </c>
      <c r="K101" s="207" t="s">
        <v>130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131</v>
      </c>
      <c r="AT101" s="216" t="s">
        <v>126</v>
      </c>
      <c r="AU101" s="216" t="s">
        <v>81</v>
      </c>
      <c r="AY101" s="18" t="s">
        <v>124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131</v>
      </c>
      <c r="BM101" s="216" t="s">
        <v>483</v>
      </c>
    </row>
    <row r="102" s="2" customFormat="1">
      <c r="A102" s="39"/>
      <c r="B102" s="40"/>
      <c r="C102" s="41"/>
      <c r="D102" s="218" t="s">
        <v>133</v>
      </c>
      <c r="E102" s="41"/>
      <c r="F102" s="219" t="s">
        <v>484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133</v>
      </c>
      <c r="AU102" s="18" t="s">
        <v>81</v>
      </c>
    </row>
    <row r="103" s="13" customFormat="1">
      <c r="A103" s="13"/>
      <c r="B103" s="225"/>
      <c r="C103" s="226"/>
      <c r="D103" s="223" t="s">
        <v>142</v>
      </c>
      <c r="E103" s="227" t="s">
        <v>19</v>
      </c>
      <c r="F103" s="228" t="s">
        <v>485</v>
      </c>
      <c r="G103" s="226"/>
      <c r="H103" s="229">
        <v>1.6000000000000001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142</v>
      </c>
      <c r="AU103" s="235" t="s">
        <v>81</v>
      </c>
      <c r="AV103" s="13" t="s">
        <v>81</v>
      </c>
      <c r="AW103" s="13" t="s">
        <v>33</v>
      </c>
      <c r="AX103" s="13" t="s">
        <v>79</v>
      </c>
      <c r="AY103" s="235" t="s">
        <v>124</v>
      </c>
    </row>
    <row r="104" s="2" customFormat="1" ht="21.75" customHeight="1">
      <c r="A104" s="39"/>
      <c r="B104" s="40"/>
      <c r="C104" s="205" t="s">
        <v>155</v>
      </c>
      <c r="D104" s="205" t="s">
        <v>126</v>
      </c>
      <c r="E104" s="206" t="s">
        <v>486</v>
      </c>
      <c r="F104" s="207" t="s">
        <v>487</v>
      </c>
      <c r="G104" s="208" t="s">
        <v>129</v>
      </c>
      <c r="H104" s="209">
        <v>78</v>
      </c>
      <c r="I104" s="210"/>
      <c r="J104" s="211">
        <f>ROUND(I104*H104,2)</f>
        <v>0</v>
      </c>
      <c r="K104" s="207" t="s">
        <v>130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0.00079000000000000001</v>
      </c>
      <c r="R104" s="214">
        <f>Q104*H104</f>
        <v>0.061620000000000001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131</v>
      </c>
      <c r="AT104" s="216" t="s">
        <v>126</v>
      </c>
      <c r="AU104" s="216" t="s">
        <v>81</v>
      </c>
      <c r="AY104" s="18" t="s">
        <v>124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131</v>
      </c>
      <c r="BM104" s="216" t="s">
        <v>488</v>
      </c>
    </row>
    <row r="105" s="2" customFormat="1">
      <c r="A105" s="39"/>
      <c r="B105" s="40"/>
      <c r="C105" s="41"/>
      <c r="D105" s="218" t="s">
        <v>133</v>
      </c>
      <c r="E105" s="41"/>
      <c r="F105" s="219" t="s">
        <v>489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133</v>
      </c>
      <c r="AU105" s="18" t="s">
        <v>81</v>
      </c>
    </row>
    <row r="106" s="13" customFormat="1">
      <c r="A106" s="13"/>
      <c r="B106" s="225"/>
      <c r="C106" s="226"/>
      <c r="D106" s="223" t="s">
        <v>142</v>
      </c>
      <c r="E106" s="227" t="s">
        <v>19</v>
      </c>
      <c r="F106" s="228" t="s">
        <v>490</v>
      </c>
      <c r="G106" s="226"/>
      <c r="H106" s="229">
        <v>78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81</v>
      </c>
      <c r="AV106" s="13" t="s">
        <v>81</v>
      </c>
      <c r="AW106" s="13" t="s">
        <v>33</v>
      </c>
      <c r="AX106" s="13" t="s">
        <v>79</v>
      </c>
      <c r="AY106" s="235" t="s">
        <v>124</v>
      </c>
    </row>
    <row r="107" s="2" customFormat="1" ht="24.15" customHeight="1">
      <c r="A107" s="39"/>
      <c r="B107" s="40"/>
      <c r="C107" s="205" t="s">
        <v>162</v>
      </c>
      <c r="D107" s="205" t="s">
        <v>126</v>
      </c>
      <c r="E107" s="206" t="s">
        <v>491</v>
      </c>
      <c r="F107" s="207" t="s">
        <v>492</v>
      </c>
      <c r="G107" s="208" t="s">
        <v>129</v>
      </c>
      <c r="H107" s="209">
        <v>78</v>
      </c>
      <c r="I107" s="210"/>
      <c r="J107" s="211">
        <f>ROUND(I107*H107,2)</f>
        <v>0</v>
      </c>
      <c r="K107" s="207" t="s">
        <v>130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131</v>
      </c>
      <c r="AT107" s="216" t="s">
        <v>126</v>
      </c>
      <c r="AU107" s="216" t="s">
        <v>81</v>
      </c>
      <c r="AY107" s="18" t="s">
        <v>124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131</v>
      </c>
      <c r="BM107" s="216" t="s">
        <v>493</v>
      </c>
    </row>
    <row r="108" s="2" customFormat="1">
      <c r="A108" s="39"/>
      <c r="B108" s="40"/>
      <c r="C108" s="41"/>
      <c r="D108" s="218" t="s">
        <v>133</v>
      </c>
      <c r="E108" s="41"/>
      <c r="F108" s="219" t="s">
        <v>494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133</v>
      </c>
      <c r="AU108" s="18" t="s">
        <v>81</v>
      </c>
    </row>
    <row r="109" s="2" customFormat="1" ht="24.15" customHeight="1">
      <c r="A109" s="39"/>
      <c r="B109" s="40"/>
      <c r="C109" s="205" t="s">
        <v>168</v>
      </c>
      <c r="D109" s="205" t="s">
        <v>126</v>
      </c>
      <c r="E109" s="206" t="s">
        <v>495</v>
      </c>
      <c r="F109" s="207" t="s">
        <v>496</v>
      </c>
      <c r="G109" s="208" t="s">
        <v>158</v>
      </c>
      <c r="H109" s="209">
        <v>71.174999999999997</v>
      </c>
      <c r="I109" s="210"/>
      <c r="J109" s="211">
        <f>ROUND(I109*H109,2)</f>
        <v>0</v>
      </c>
      <c r="K109" s="207" t="s">
        <v>130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131</v>
      </c>
      <c r="AT109" s="216" t="s">
        <v>126</v>
      </c>
      <c r="AU109" s="216" t="s">
        <v>81</v>
      </c>
      <c r="AY109" s="18" t="s">
        <v>124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131</v>
      </c>
      <c r="BM109" s="216" t="s">
        <v>497</v>
      </c>
    </row>
    <row r="110" s="2" customFormat="1">
      <c r="A110" s="39"/>
      <c r="B110" s="40"/>
      <c r="C110" s="41"/>
      <c r="D110" s="218" t="s">
        <v>133</v>
      </c>
      <c r="E110" s="41"/>
      <c r="F110" s="219" t="s">
        <v>498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133</v>
      </c>
      <c r="AU110" s="18" t="s">
        <v>81</v>
      </c>
    </row>
    <row r="111" s="13" customFormat="1">
      <c r="A111" s="13"/>
      <c r="B111" s="225"/>
      <c r="C111" s="226"/>
      <c r="D111" s="223" t="s">
        <v>142</v>
      </c>
      <c r="E111" s="227" t="s">
        <v>19</v>
      </c>
      <c r="F111" s="228" t="s">
        <v>480</v>
      </c>
      <c r="G111" s="226"/>
      <c r="H111" s="229">
        <v>71.174999999999997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81</v>
      </c>
      <c r="AV111" s="13" t="s">
        <v>81</v>
      </c>
      <c r="AW111" s="13" t="s">
        <v>33</v>
      </c>
      <c r="AX111" s="13" t="s">
        <v>79</v>
      </c>
      <c r="AY111" s="235" t="s">
        <v>124</v>
      </c>
    </row>
    <row r="112" s="2" customFormat="1" ht="24.15" customHeight="1">
      <c r="A112" s="39"/>
      <c r="B112" s="40"/>
      <c r="C112" s="205" t="s">
        <v>174</v>
      </c>
      <c r="D112" s="205" t="s">
        <v>126</v>
      </c>
      <c r="E112" s="206" t="s">
        <v>499</v>
      </c>
      <c r="F112" s="207" t="s">
        <v>500</v>
      </c>
      <c r="G112" s="208" t="s">
        <v>129</v>
      </c>
      <c r="H112" s="209">
        <v>60</v>
      </c>
      <c r="I112" s="210"/>
      <c r="J112" s="211">
        <f>ROUND(I112*H112,2)</f>
        <v>0</v>
      </c>
      <c r="K112" s="207" t="s">
        <v>130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131</v>
      </c>
      <c r="AT112" s="216" t="s">
        <v>126</v>
      </c>
      <c r="AU112" s="216" t="s">
        <v>81</v>
      </c>
      <c r="AY112" s="18" t="s">
        <v>124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131</v>
      </c>
      <c r="BM112" s="216" t="s">
        <v>501</v>
      </c>
    </row>
    <row r="113" s="2" customFormat="1">
      <c r="A113" s="39"/>
      <c r="B113" s="40"/>
      <c r="C113" s="41"/>
      <c r="D113" s="218" t="s">
        <v>133</v>
      </c>
      <c r="E113" s="41"/>
      <c r="F113" s="219" t="s">
        <v>502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133</v>
      </c>
      <c r="AU113" s="18" t="s">
        <v>81</v>
      </c>
    </row>
    <row r="114" s="2" customFormat="1" ht="24.15" customHeight="1">
      <c r="A114" s="39"/>
      <c r="B114" s="40"/>
      <c r="C114" s="205" t="s">
        <v>180</v>
      </c>
      <c r="D114" s="205" t="s">
        <v>126</v>
      </c>
      <c r="E114" s="206" t="s">
        <v>503</v>
      </c>
      <c r="F114" s="207" t="s">
        <v>504</v>
      </c>
      <c r="G114" s="208" t="s">
        <v>129</v>
      </c>
      <c r="H114" s="209">
        <v>175</v>
      </c>
      <c r="I114" s="210"/>
      <c r="J114" s="211">
        <f>ROUND(I114*H114,2)</f>
        <v>0</v>
      </c>
      <c r="K114" s="207" t="s">
        <v>130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131</v>
      </c>
      <c r="AT114" s="216" t="s">
        <v>126</v>
      </c>
      <c r="AU114" s="216" t="s">
        <v>81</v>
      </c>
      <c r="AY114" s="18" t="s">
        <v>124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131</v>
      </c>
      <c r="BM114" s="216" t="s">
        <v>505</v>
      </c>
    </row>
    <row r="115" s="2" customFormat="1">
      <c r="A115" s="39"/>
      <c r="B115" s="40"/>
      <c r="C115" s="41"/>
      <c r="D115" s="218" t="s">
        <v>133</v>
      </c>
      <c r="E115" s="41"/>
      <c r="F115" s="219" t="s">
        <v>506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133</v>
      </c>
      <c r="AU115" s="18" t="s">
        <v>81</v>
      </c>
    </row>
    <row r="116" s="2" customFormat="1" ht="16.5" customHeight="1">
      <c r="A116" s="39"/>
      <c r="B116" s="40"/>
      <c r="C116" s="236" t="s">
        <v>185</v>
      </c>
      <c r="D116" s="236" t="s">
        <v>202</v>
      </c>
      <c r="E116" s="237" t="s">
        <v>507</v>
      </c>
      <c r="F116" s="238" t="s">
        <v>508</v>
      </c>
      <c r="G116" s="239" t="s">
        <v>509</v>
      </c>
      <c r="H116" s="240">
        <v>4.375</v>
      </c>
      <c r="I116" s="241"/>
      <c r="J116" s="242">
        <f>ROUND(I116*H116,2)</f>
        <v>0</v>
      </c>
      <c r="K116" s="238" t="s">
        <v>130</v>
      </c>
      <c r="L116" s="243"/>
      <c r="M116" s="244" t="s">
        <v>19</v>
      </c>
      <c r="N116" s="245" t="s">
        <v>42</v>
      </c>
      <c r="O116" s="85"/>
      <c r="P116" s="214">
        <f>O116*H116</f>
        <v>0</v>
      </c>
      <c r="Q116" s="214">
        <v>0.001</v>
      </c>
      <c r="R116" s="214">
        <f>Q116*H116</f>
        <v>0.0043750000000000004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174</v>
      </c>
      <c r="AT116" s="216" t="s">
        <v>202</v>
      </c>
      <c r="AU116" s="216" t="s">
        <v>81</v>
      </c>
      <c r="AY116" s="18" t="s">
        <v>124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131</v>
      </c>
      <c r="BM116" s="216" t="s">
        <v>510</v>
      </c>
    </row>
    <row r="117" s="13" customFormat="1">
      <c r="A117" s="13"/>
      <c r="B117" s="225"/>
      <c r="C117" s="226"/>
      <c r="D117" s="223" t="s">
        <v>142</v>
      </c>
      <c r="E117" s="227" t="s">
        <v>19</v>
      </c>
      <c r="F117" s="228" t="s">
        <v>511</v>
      </c>
      <c r="G117" s="226"/>
      <c r="H117" s="229">
        <v>4.375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142</v>
      </c>
      <c r="AU117" s="235" t="s">
        <v>81</v>
      </c>
      <c r="AV117" s="13" t="s">
        <v>81</v>
      </c>
      <c r="AW117" s="13" t="s">
        <v>33</v>
      </c>
      <c r="AX117" s="13" t="s">
        <v>79</v>
      </c>
      <c r="AY117" s="235" t="s">
        <v>124</v>
      </c>
    </row>
    <row r="118" s="12" customFormat="1" ht="22.8" customHeight="1">
      <c r="A118" s="12"/>
      <c r="B118" s="189"/>
      <c r="C118" s="190"/>
      <c r="D118" s="191" t="s">
        <v>70</v>
      </c>
      <c r="E118" s="203" t="s">
        <v>81</v>
      </c>
      <c r="F118" s="203" t="s">
        <v>196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SUM(P119:P120)</f>
        <v>0</v>
      </c>
      <c r="Q118" s="197"/>
      <c r="R118" s="198">
        <f>SUM(R119:R120)</f>
        <v>26.381549999999997</v>
      </c>
      <c r="S118" s="197"/>
      <c r="T118" s="199">
        <f>SUM(T119:T120)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79</v>
      </c>
      <c r="AT118" s="201" t="s">
        <v>70</v>
      </c>
      <c r="AU118" s="201" t="s">
        <v>79</v>
      </c>
      <c r="AY118" s="200" t="s">
        <v>124</v>
      </c>
      <c r="BK118" s="202">
        <f>SUM(BK119:BK120)</f>
        <v>0</v>
      </c>
    </row>
    <row r="119" s="2" customFormat="1" ht="24.15" customHeight="1">
      <c r="A119" s="39"/>
      <c r="B119" s="40"/>
      <c r="C119" s="205" t="s">
        <v>191</v>
      </c>
      <c r="D119" s="205" t="s">
        <v>126</v>
      </c>
      <c r="E119" s="206" t="s">
        <v>512</v>
      </c>
      <c r="F119" s="207" t="s">
        <v>513</v>
      </c>
      <c r="G119" s="208" t="s">
        <v>158</v>
      </c>
      <c r="H119" s="209">
        <v>16.184999999999999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1.6299999999999999</v>
      </c>
      <c r="R119" s="214">
        <f>Q119*H119</f>
        <v>26.381549999999997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131</v>
      </c>
      <c r="AT119" s="216" t="s">
        <v>126</v>
      </c>
      <c r="AU119" s="216" t="s">
        <v>81</v>
      </c>
      <c r="AY119" s="18" t="s">
        <v>124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131</v>
      </c>
      <c r="BM119" s="216" t="s">
        <v>514</v>
      </c>
    </row>
    <row r="120" s="13" customFormat="1">
      <c r="A120" s="13"/>
      <c r="B120" s="225"/>
      <c r="C120" s="226"/>
      <c r="D120" s="223" t="s">
        <v>142</v>
      </c>
      <c r="E120" s="227" t="s">
        <v>19</v>
      </c>
      <c r="F120" s="228" t="s">
        <v>515</v>
      </c>
      <c r="G120" s="226"/>
      <c r="H120" s="229">
        <v>16.184999999999999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142</v>
      </c>
      <c r="AU120" s="235" t="s">
        <v>81</v>
      </c>
      <c r="AV120" s="13" t="s">
        <v>81</v>
      </c>
      <c r="AW120" s="13" t="s">
        <v>33</v>
      </c>
      <c r="AX120" s="13" t="s">
        <v>79</v>
      </c>
      <c r="AY120" s="235" t="s">
        <v>124</v>
      </c>
    </row>
    <row r="121" s="12" customFormat="1" ht="22.8" customHeight="1">
      <c r="A121" s="12"/>
      <c r="B121" s="189"/>
      <c r="C121" s="190"/>
      <c r="D121" s="191" t="s">
        <v>70</v>
      </c>
      <c r="E121" s="203" t="s">
        <v>144</v>
      </c>
      <c r="F121" s="203" t="s">
        <v>208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SUM(P122:P124)</f>
        <v>0</v>
      </c>
      <c r="Q121" s="197"/>
      <c r="R121" s="198">
        <f>SUM(R122:R124)</f>
        <v>4.2832320000000008</v>
      </c>
      <c r="S121" s="197"/>
      <c r="T121" s="199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79</v>
      </c>
      <c r="AT121" s="201" t="s">
        <v>70</v>
      </c>
      <c r="AU121" s="201" t="s">
        <v>79</v>
      </c>
      <c r="AY121" s="200" t="s">
        <v>124</v>
      </c>
      <c r="BK121" s="202">
        <f>SUM(BK122:BK124)</f>
        <v>0</v>
      </c>
    </row>
    <row r="122" s="2" customFormat="1" ht="44.25" customHeight="1">
      <c r="A122" s="39"/>
      <c r="B122" s="40"/>
      <c r="C122" s="205" t="s">
        <v>8</v>
      </c>
      <c r="D122" s="205" t="s">
        <v>126</v>
      </c>
      <c r="E122" s="206" t="s">
        <v>516</v>
      </c>
      <c r="F122" s="207" t="s">
        <v>517</v>
      </c>
      <c r="G122" s="208" t="s">
        <v>158</v>
      </c>
      <c r="H122" s="209">
        <v>1.6000000000000001</v>
      </c>
      <c r="I122" s="210"/>
      <c r="J122" s="211">
        <f>ROUND(I122*H122,2)</f>
        <v>0</v>
      </c>
      <c r="K122" s="207" t="s">
        <v>130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2.6770200000000002</v>
      </c>
      <c r="R122" s="214">
        <f>Q122*H122</f>
        <v>4.2832320000000008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131</v>
      </c>
      <c r="AT122" s="216" t="s">
        <v>126</v>
      </c>
      <c r="AU122" s="216" t="s">
        <v>81</v>
      </c>
      <c r="AY122" s="18" t="s">
        <v>124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131</v>
      </c>
      <c r="BM122" s="216" t="s">
        <v>518</v>
      </c>
    </row>
    <row r="123" s="2" customFormat="1">
      <c r="A123" s="39"/>
      <c r="B123" s="40"/>
      <c r="C123" s="41"/>
      <c r="D123" s="218" t="s">
        <v>133</v>
      </c>
      <c r="E123" s="41"/>
      <c r="F123" s="219" t="s">
        <v>519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133</v>
      </c>
      <c r="AU123" s="18" t="s">
        <v>81</v>
      </c>
    </row>
    <row r="124" s="2" customFormat="1">
      <c r="A124" s="39"/>
      <c r="B124" s="40"/>
      <c r="C124" s="41"/>
      <c r="D124" s="223" t="s">
        <v>135</v>
      </c>
      <c r="E124" s="41"/>
      <c r="F124" s="224" t="s">
        <v>520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135</v>
      </c>
      <c r="AU124" s="18" t="s">
        <v>81</v>
      </c>
    </row>
    <row r="125" s="12" customFormat="1" ht="22.8" customHeight="1">
      <c r="A125" s="12"/>
      <c r="B125" s="189"/>
      <c r="C125" s="190"/>
      <c r="D125" s="191" t="s">
        <v>70</v>
      </c>
      <c r="E125" s="203" t="s">
        <v>131</v>
      </c>
      <c r="F125" s="203" t="s">
        <v>284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SUM(P126:P128)</f>
        <v>0</v>
      </c>
      <c r="Q125" s="197"/>
      <c r="R125" s="198">
        <f>SUM(R126:R128)</f>
        <v>6.2653499999999998</v>
      </c>
      <c r="S125" s="197"/>
      <c r="T125" s="199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79</v>
      </c>
      <c r="AT125" s="201" t="s">
        <v>70</v>
      </c>
      <c r="AU125" s="201" t="s">
        <v>79</v>
      </c>
      <c r="AY125" s="200" t="s">
        <v>124</v>
      </c>
      <c r="BK125" s="202">
        <f>SUM(BK126:BK128)</f>
        <v>0</v>
      </c>
    </row>
    <row r="126" s="2" customFormat="1" ht="21.75" customHeight="1">
      <c r="A126" s="39"/>
      <c r="B126" s="40"/>
      <c r="C126" s="205" t="s">
        <v>201</v>
      </c>
      <c r="D126" s="205" t="s">
        <v>126</v>
      </c>
      <c r="E126" s="206" t="s">
        <v>521</v>
      </c>
      <c r="F126" s="207" t="s">
        <v>522</v>
      </c>
      <c r="G126" s="208" t="s">
        <v>158</v>
      </c>
      <c r="H126" s="209">
        <v>3.3149999999999999</v>
      </c>
      <c r="I126" s="210"/>
      <c r="J126" s="211">
        <f>ROUND(I126*H126,2)</f>
        <v>0</v>
      </c>
      <c r="K126" s="207" t="s">
        <v>130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1.8899999999999999</v>
      </c>
      <c r="R126" s="214">
        <f>Q126*H126</f>
        <v>6.2653499999999998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131</v>
      </c>
      <c r="AT126" s="216" t="s">
        <v>126</v>
      </c>
      <c r="AU126" s="216" t="s">
        <v>81</v>
      </c>
      <c r="AY126" s="18" t="s">
        <v>124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131</v>
      </c>
      <c r="BM126" s="216" t="s">
        <v>523</v>
      </c>
    </row>
    <row r="127" s="2" customFormat="1">
      <c r="A127" s="39"/>
      <c r="B127" s="40"/>
      <c r="C127" s="41"/>
      <c r="D127" s="218" t="s">
        <v>133</v>
      </c>
      <c r="E127" s="41"/>
      <c r="F127" s="219" t="s">
        <v>524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133</v>
      </c>
      <c r="AU127" s="18" t="s">
        <v>81</v>
      </c>
    </row>
    <row r="128" s="13" customFormat="1">
      <c r="A128" s="13"/>
      <c r="B128" s="225"/>
      <c r="C128" s="226"/>
      <c r="D128" s="223" t="s">
        <v>142</v>
      </c>
      <c r="E128" s="227" t="s">
        <v>19</v>
      </c>
      <c r="F128" s="228" t="s">
        <v>525</v>
      </c>
      <c r="G128" s="226"/>
      <c r="H128" s="229">
        <v>3.3149999999999999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142</v>
      </c>
      <c r="AU128" s="235" t="s">
        <v>81</v>
      </c>
      <c r="AV128" s="13" t="s">
        <v>81</v>
      </c>
      <c r="AW128" s="13" t="s">
        <v>33</v>
      </c>
      <c r="AX128" s="13" t="s">
        <v>79</v>
      </c>
      <c r="AY128" s="235" t="s">
        <v>124</v>
      </c>
    </row>
    <row r="129" s="12" customFormat="1" ht="22.8" customHeight="1">
      <c r="A129" s="12"/>
      <c r="B129" s="189"/>
      <c r="C129" s="190"/>
      <c r="D129" s="191" t="s">
        <v>70</v>
      </c>
      <c r="E129" s="203" t="s">
        <v>162</v>
      </c>
      <c r="F129" s="203" t="s">
        <v>298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SUM(P130:P131)</f>
        <v>0</v>
      </c>
      <c r="Q129" s="197"/>
      <c r="R129" s="198">
        <f>SUM(R130:R131)</f>
        <v>0</v>
      </c>
      <c r="S129" s="197"/>
      <c r="T129" s="199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0" t="s">
        <v>79</v>
      </c>
      <c r="AT129" s="201" t="s">
        <v>70</v>
      </c>
      <c r="AU129" s="201" t="s">
        <v>79</v>
      </c>
      <c r="AY129" s="200" t="s">
        <v>124</v>
      </c>
      <c r="BK129" s="202">
        <f>SUM(BK130:BK131)</f>
        <v>0</v>
      </c>
    </row>
    <row r="130" s="2" customFormat="1" ht="16.5" customHeight="1">
      <c r="A130" s="39"/>
      <c r="B130" s="40"/>
      <c r="C130" s="205" t="s">
        <v>209</v>
      </c>
      <c r="D130" s="205" t="s">
        <v>126</v>
      </c>
      <c r="E130" s="206" t="s">
        <v>374</v>
      </c>
      <c r="F130" s="207" t="s">
        <v>375</v>
      </c>
      <c r="G130" s="208" t="s">
        <v>129</v>
      </c>
      <c r="H130" s="209">
        <v>5</v>
      </c>
      <c r="I130" s="210"/>
      <c r="J130" s="211">
        <f>ROUND(I130*H130,2)</f>
        <v>0</v>
      </c>
      <c r="K130" s="207" t="s">
        <v>130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131</v>
      </c>
      <c r="AT130" s="216" t="s">
        <v>126</v>
      </c>
      <c r="AU130" s="216" t="s">
        <v>81</v>
      </c>
      <c r="AY130" s="18" t="s">
        <v>124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131</v>
      </c>
      <c r="BM130" s="216" t="s">
        <v>526</v>
      </c>
    </row>
    <row r="131" s="2" customFormat="1">
      <c r="A131" s="39"/>
      <c r="B131" s="40"/>
      <c r="C131" s="41"/>
      <c r="D131" s="218" t="s">
        <v>133</v>
      </c>
      <c r="E131" s="41"/>
      <c r="F131" s="219" t="s">
        <v>377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133</v>
      </c>
      <c r="AU131" s="18" t="s">
        <v>81</v>
      </c>
    </row>
    <row r="132" s="12" customFormat="1" ht="22.8" customHeight="1">
      <c r="A132" s="12"/>
      <c r="B132" s="189"/>
      <c r="C132" s="190"/>
      <c r="D132" s="191" t="s">
        <v>70</v>
      </c>
      <c r="E132" s="203" t="s">
        <v>174</v>
      </c>
      <c r="F132" s="203" t="s">
        <v>527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SUM(P133:P139)</f>
        <v>0</v>
      </c>
      <c r="Q132" s="197"/>
      <c r="R132" s="198">
        <f>SUM(R133:R139)</f>
        <v>0.11288580000000001</v>
      </c>
      <c r="S132" s="197"/>
      <c r="T132" s="199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79</v>
      </c>
      <c r="AT132" s="201" t="s">
        <v>70</v>
      </c>
      <c r="AU132" s="201" t="s">
        <v>79</v>
      </c>
      <c r="AY132" s="200" t="s">
        <v>124</v>
      </c>
      <c r="BK132" s="202">
        <f>SUM(BK133:BK139)</f>
        <v>0</v>
      </c>
    </row>
    <row r="133" s="2" customFormat="1" ht="21.75" customHeight="1">
      <c r="A133" s="39"/>
      <c r="B133" s="40"/>
      <c r="C133" s="205" t="s">
        <v>214</v>
      </c>
      <c r="D133" s="205" t="s">
        <v>126</v>
      </c>
      <c r="E133" s="206" t="s">
        <v>528</v>
      </c>
      <c r="F133" s="207" t="s">
        <v>529</v>
      </c>
      <c r="G133" s="208" t="s">
        <v>139</v>
      </c>
      <c r="H133" s="209">
        <v>19</v>
      </c>
      <c r="I133" s="210"/>
      <c r="J133" s="211">
        <f>ROUND(I133*H133,2)</f>
        <v>0</v>
      </c>
      <c r="K133" s="207" t="s">
        <v>130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131</v>
      </c>
      <c r="AT133" s="216" t="s">
        <v>126</v>
      </c>
      <c r="AU133" s="216" t="s">
        <v>81</v>
      </c>
      <c r="AY133" s="18" t="s">
        <v>124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131</v>
      </c>
      <c r="BM133" s="216" t="s">
        <v>530</v>
      </c>
    </row>
    <row r="134" s="2" customFormat="1">
      <c r="A134" s="39"/>
      <c r="B134" s="40"/>
      <c r="C134" s="41"/>
      <c r="D134" s="218" t="s">
        <v>133</v>
      </c>
      <c r="E134" s="41"/>
      <c r="F134" s="219" t="s">
        <v>531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133</v>
      </c>
      <c r="AU134" s="18" t="s">
        <v>81</v>
      </c>
    </row>
    <row r="135" s="2" customFormat="1" ht="16.5" customHeight="1">
      <c r="A135" s="39"/>
      <c r="B135" s="40"/>
      <c r="C135" s="236" t="s">
        <v>219</v>
      </c>
      <c r="D135" s="236" t="s">
        <v>202</v>
      </c>
      <c r="E135" s="237" t="s">
        <v>532</v>
      </c>
      <c r="F135" s="238" t="s">
        <v>533</v>
      </c>
      <c r="G135" s="239" t="s">
        <v>139</v>
      </c>
      <c r="H135" s="240">
        <v>19.190000000000001</v>
      </c>
      <c r="I135" s="241"/>
      <c r="J135" s="242">
        <f>ROUND(I135*H135,2)</f>
        <v>0</v>
      </c>
      <c r="K135" s="238" t="s">
        <v>130</v>
      </c>
      <c r="L135" s="243"/>
      <c r="M135" s="244" t="s">
        <v>19</v>
      </c>
      <c r="N135" s="245" t="s">
        <v>42</v>
      </c>
      <c r="O135" s="85"/>
      <c r="P135" s="214">
        <f>O135*H135</f>
        <v>0</v>
      </c>
      <c r="Q135" s="214">
        <v>0.0058199999999999997</v>
      </c>
      <c r="R135" s="214">
        <f>Q135*H135</f>
        <v>0.1116858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174</v>
      </c>
      <c r="AT135" s="216" t="s">
        <v>202</v>
      </c>
      <c r="AU135" s="216" t="s">
        <v>81</v>
      </c>
      <c r="AY135" s="18" t="s">
        <v>124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131</v>
      </c>
      <c r="BM135" s="216" t="s">
        <v>534</v>
      </c>
    </row>
    <row r="136" s="13" customFormat="1">
      <c r="A136" s="13"/>
      <c r="B136" s="225"/>
      <c r="C136" s="226"/>
      <c r="D136" s="223" t="s">
        <v>142</v>
      </c>
      <c r="E136" s="227" t="s">
        <v>19</v>
      </c>
      <c r="F136" s="228" t="s">
        <v>535</v>
      </c>
      <c r="G136" s="226"/>
      <c r="H136" s="229">
        <v>19.190000000000001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142</v>
      </c>
      <c r="AU136" s="235" t="s">
        <v>81</v>
      </c>
      <c r="AV136" s="13" t="s">
        <v>81</v>
      </c>
      <c r="AW136" s="13" t="s">
        <v>33</v>
      </c>
      <c r="AX136" s="13" t="s">
        <v>79</v>
      </c>
      <c r="AY136" s="235" t="s">
        <v>124</v>
      </c>
    </row>
    <row r="137" s="2" customFormat="1" ht="24.15" customHeight="1">
      <c r="A137" s="39"/>
      <c r="B137" s="40"/>
      <c r="C137" s="205" t="s">
        <v>226</v>
      </c>
      <c r="D137" s="205" t="s">
        <v>126</v>
      </c>
      <c r="E137" s="206" t="s">
        <v>536</v>
      </c>
      <c r="F137" s="207" t="s">
        <v>537</v>
      </c>
      <c r="G137" s="208" t="s">
        <v>205</v>
      </c>
      <c r="H137" s="209">
        <v>4</v>
      </c>
      <c r="I137" s="210"/>
      <c r="J137" s="211">
        <f>ROUND(I137*H137,2)</f>
        <v>0</v>
      </c>
      <c r="K137" s="207" t="s">
        <v>130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131</v>
      </c>
      <c r="AT137" s="216" t="s">
        <v>126</v>
      </c>
      <c r="AU137" s="216" t="s">
        <v>81</v>
      </c>
      <c r="AY137" s="18" t="s">
        <v>124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131</v>
      </c>
      <c r="BM137" s="216" t="s">
        <v>538</v>
      </c>
    </row>
    <row r="138" s="2" customFormat="1">
      <c r="A138" s="39"/>
      <c r="B138" s="40"/>
      <c r="C138" s="41"/>
      <c r="D138" s="218" t="s">
        <v>133</v>
      </c>
      <c r="E138" s="41"/>
      <c r="F138" s="219" t="s">
        <v>539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133</v>
      </c>
      <c r="AU138" s="18" t="s">
        <v>81</v>
      </c>
    </row>
    <row r="139" s="2" customFormat="1" ht="16.5" customHeight="1">
      <c r="A139" s="39"/>
      <c r="B139" s="40"/>
      <c r="C139" s="236" t="s">
        <v>232</v>
      </c>
      <c r="D139" s="236" t="s">
        <v>202</v>
      </c>
      <c r="E139" s="237" t="s">
        <v>540</v>
      </c>
      <c r="F139" s="238" t="s">
        <v>541</v>
      </c>
      <c r="G139" s="239" t="s">
        <v>205</v>
      </c>
      <c r="H139" s="240">
        <v>4</v>
      </c>
      <c r="I139" s="241"/>
      <c r="J139" s="242">
        <f>ROUND(I139*H139,2)</f>
        <v>0</v>
      </c>
      <c r="K139" s="238" t="s">
        <v>130</v>
      </c>
      <c r="L139" s="243"/>
      <c r="M139" s="244" t="s">
        <v>19</v>
      </c>
      <c r="N139" s="245" t="s">
        <v>42</v>
      </c>
      <c r="O139" s="85"/>
      <c r="P139" s="214">
        <f>O139*H139</f>
        <v>0</v>
      </c>
      <c r="Q139" s="214">
        <v>0.00029999999999999997</v>
      </c>
      <c r="R139" s="214">
        <f>Q139*H139</f>
        <v>0.0011999999999999999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174</v>
      </c>
      <c r="AT139" s="216" t="s">
        <v>202</v>
      </c>
      <c r="AU139" s="216" t="s">
        <v>81</v>
      </c>
      <c r="AY139" s="18" t="s">
        <v>124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131</v>
      </c>
      <c r="BM139" s="216" t="s">
        <v>542</v>
      </c>
    </row>
    <row r="140" s="12" customFormat="1" ht="22.8" customHeight="1">
      <c r="A140" s="12"/>
      <c r="B140" s="189"/>
      <c r="C140" s="190"/>
      <c r="D140" s="191" t="s">
        <v>70</v>
      </c>
      <c r="E140" s="203" t="s">
        <v>180</v>
      </c>
      <c r="F140" s="203" t="s">
        <v>305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SUM(P141:P146)</f>
        <v>0</v>
      </c>
      <c r="Q140" s="197"/>
      <c r="R140" s="198">
        <f>SUM(R141:R146)</f>
        <v>0.18265999999999999</v>
      </c>
      <c r="S140" s="197"/>
      <c r="T140" s="199">
        <f>SUM(T141:T146)</f>
        <v>0.91400000000000003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79</v>
      </c>
      <c r="AT140" s="201" t="s">
        <v>70</v>
      </c>
      <c r="AU140" s="201" t="s">
        <v>79</v>
      </c>
      <c r="AY140" s="200" t="s">
        <v>124</v>
      </c>
      <c r="BK140" s="202">
        <f>SUM(BK141:BK146)</f>
        <v>0</v>
      </c>
    </row>
    <row r="141" s="2" customFormat="1" ht="24.15" customHeight="1">
      <c r="A141" s="39"/>
      <c r="B141" s="40"/>
      <c r="C141" s="205" t="s">
        <v>321</v>
      </c>
      <c r="D141" s="205" t="s">
        <v>126</v>
      </c>
      <c r="E141" s="206" t="s">
        <v>543</v>
      </c>
      <c r="F141" s="207" t="s">
        <v>544</v>
      </c>
      <c r="G141" s="208" t="s">
        <v>205</v>
      </c>
      <c r="H141" s="209">
        <v>2</v>
      </c>
      <c r="I141" s="210"/>
      <c r="J141" s="211">
        <f>ROUND(I141*H141,2)</f>
        <v>0</v>
      </c>
      <c r="K141" s="207" t="s">
        <v>130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0.45700000000000002</v>
      </c>
      <c r="T141" s="215">
        <f>S141*H141</f>
        <v>0.91400000000000003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131</v>
      </c>
      <c r="AT141" s="216" t="s">
        <v>126</v>
      </c>
      <c r="AU141" s="216" t="s">
        <v>81</v>
      </c>
      <c r="AY141" s="18" t="s">
        <v>124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131</v>
      </c>
      <c r="BM141" s="216" t="s">
        <v>545</v>
      </c>
    </row>
    <row r="142" s="2" customFormat="1">
      <c r="A142" s="39"/>
      <c r="B142" s="40"/>
      <c r="C142" s="41"/>
      <c r="D142" s="218" t="s">
        <v>133</v>
      </c>
      <c r="E142" s="41"/>
      <c r="F142" s="219" t="s">
        <v>546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133</v>
      </c>
      <c r="AU142" s="18" t="s">
        <v>81</v>
      </c>
    </row>
    <row r="143" s="2" customFormat="1" ht="24.15" customHeight="1">
      <c r="A143" s="39"/>
      <c r="B143" s="40"/>
      <c r="C143" s="205" t="s">
        <v>417</v>
      </c>
      <c r="D143" s="205" t="s">
        <v>126</v>
      </c>
      <c r="E143" s="206" t="s">
        <v>547</v>
      </c>
      <c r="F143" s="207" t="s">
        <v>548</v>
      </c>
      <c r="G143" s="208" t="s">
        <v>139</v>
      </c>
      <c r="H143" s="209">
        <v>3</v>
      </c>
      <c r="I143" s="210"/>
      <c r="J143" s="211">
        <f>ROUND(I143*H143,2)</f>
        <v>0</v>
      </c>
      <c r="K143" s="207" t="s">
        <v>130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0.036420000000000001</v>
      </c>
      <c r="R143" s="214">
        <f>Q143*H143</f>
        <v>0.10926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131</v>
      </c>
      <c r="AT143" s="216" t="s">
        <v>126</v>
      </c>
      <c r="AU143" s="216" t="s">
        <v>81</v>
      </c>
      <c r="AY143" s="18" t="s">
        <v>124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131</v>
      </c>
      <c r="BM143" s="216" t="s">
        <v>549</v>
      </c>
    </row>
    <row r="144" s="2" customFormat="1">
      <c r="A144" s="39"/>
      <c r="B144" s="40"/>
      <c r="C144" s="41"/>
      <c r="D144" s="218" t="s">
        <v>133</v>
      </c>
      <c r="E144" s="41"/>
      <c r="F144" s="219" t="s">
        <v>550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133</v>
      </c>
      <c r="AU144" s="18" t="s">
        <v>81</v>
      </c>
    </row>
    <row r="145" s="2" customFormat="1" ht="37.8" customHeight="1">
      <c r="A145" s="39"/>
      <c r="B145" s="40"/>
      <c r="C145" s="205" t="s">
        <v>7</v>
      </c>
      <c r="D145" s="205" t="s">
        <v>126</v>
      </c>
      <c r="E145" s="206" t="s">
        <v>551</v>
      </c>
      <c r="F145" s="207" t="s">
        <v>552</v>
      </c>
      <c r="G145" s="208" t="s">
        <v>139</v>
      </c>
      <c r="H145" s="209">
        <v>20</v>
      </c>
      <c r="I145" s="210"/>
      <c r="J145" s="211">
        <f>ROUND(I145*H145,2)</f>
        <v>0</v>
      </c>
      <c r="K145" s="207" t="s">
        <v>130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0.0036700000000000001</v>
      </c>
      <c r="R145" s="214">
        <f>Q145*H145</f>
        <v>0.073400000000000007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131</v>
      </c>
      <c r="AT145" s="216" t="s">
        <v>126</v>
      </c>
      <c r="AU145" s="216" t="s">
        <v>81</v>
      </c>
      <c r="AY145" s="18" t="s">
        <v>124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131</v>
      </c>
      <c r="BM145" s="216" t="s">
        <v>553</v>
      </c>
    </row>
    <row r="146" s="2" customFormat="1">
      <c r="A146" s="39"/>
      <c r="B146" s="40"/>
      <c r="C146" s="41"/>
      <c r="D146" s="218" t="s">
        <v>133</v>
      </c>
      <c r="E146" s="41"/>
      <c r="F146" s="219" t="s">
        <v>554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133</v>
      </c>
      <c r="AU146" s="18" t="s">
        <v>81</v>
      </c>
    </row>
    <row r="147" s="12" customFormat="1" ht="22.8" customHeight="1">
      <c r="A147" s="12"/>
      <c r="B147" s="189"/>
      <c r="C147" s="190"/>
      <c r="D147" s="191" t="s">
        <v>70</v>
      </c>
      <c r="E147" s="203" t="s">
        <v>401</v>
      </c>
      <c r="F147" s="203" t="s">
        <v>402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SUM(P148:P157)</f>
        <v>0</v>
      </c>
      <c r="Q147" s="197"/>
      <c r="R147" s="198">
        <f>SUM(R148:R157)</f>
        <v>0</v>
      </c>
      <c r="S147" s="197"/>
      <c r="T147" s="199">
        <f>SUM(T148:T157)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79</v>
      </c>
      <c r="AT147" s="201" t="s">
        <v>70</v>
      </c>
      <c r="AU147" s="201" t="s">
        <v>79</v>
      </c>
      <c r="AY147" s="200" t="s">
        <v>124</v>
      </c>
      <c r="BK147" s="202">
        <f>SUM(BK148:BK157)</f>
        <v>0</v>
      </c>
    </row>
    <row r="148" s="2" customFormat="1" ht="24.15" customHeight="1">
      <c r="A148" s="39"/>
      <c r="B148" s="40"/>
      <c r="C148" s="205" t="s">
        <v>423</v>
      </c>
      <c r="D148" s="205" t="s">
        <v>126</v>
      </c>
      <c r="E148" s="206" t="s">
        <v>403</v>
      </c>
      <c r="F148" s="207" t="s">
        <v>404</v>
      </c>
      <c r="G148" s="208" t="s">
        <v>229</v>
      </c>
      <c r="H148" s="209">
        <v>0.5</v>
      </c>
      <c r="I148" s="210"/>
      <c r="J148" s="211">
        <f>ROUND(I148*H148,2)</f>
        <v>0</v>
      </c>
      <c r="K148" s="207" t="s">
        <v>130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131</v>
      </c>
      <c r="AT148" s="216" t="s">
        <v>126</v>
      </c>
      <c r="AU148" s="216" t="s">
        <v>81</v>
      </c>
      <c r="AY148" s="18" t="s">
        <v>124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131</v>
      </c>
      <c r="BM148" s="216" t="s">
        <v>555</v>
      </c>
    </row>
    <row r="149" s="2" customFormat="1">
      <c r="A149" s="39"/>
      <c r="B149" s="40"/>
      <c r="C149" s="41"/>
      <c r="D149" s="218" t="s">
        <v>133</v>
      </c>
      <c r="E149" s="41"/>
      <c r="F149" s="219" t="s">
        <v>406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133</v>
      </c>
      <c r="AU149" s="18" t="s">
        <v>81</v>
      </c>
    </row>
    <row r="150" s="2" customFormat="1" ht="24.15" customHeight="1">
      <c r="A150" s="39"/>
      <c r="B150" s="40"/>
      <c r="C150" s="205" t="s">
        <v>556</v>
      </c>
      <c r="D150" s="205" t="s">
        <v>126</v>
      </c>
      <c r="E150" s="206" t="s">
        <v>408</v>
      </c>
      <c r="F150" s="207" t="s">
        <v>409</v>
      </c>
      <c r="G150" s="208" t="s">
        <v>229</v>
      </c>
      <c r="H150" s="209">
        <v>0.5</v>
      </c>
      <c r="I150" s="210"/>
      <c r="J150" s="211">
        <f>ROUND(I150*H150,2)</f>
        <v>0</v>
      </c>
      <c r="K150" s="207" t="s">
        <v>130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131</v>
      </c>
      <c r="AT150" s="216" t="s">
        <v>126</v>
      </c>
      <c r="AU150" s="216" t="s">
        <v>81</v>
      </c>
      <c r="AY150" s="18" t="s">
        <v>124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131</v>
      </c>
      <c r="BM150" s="216" t="s">
        <v>557</v>
      </c>
    </row>
    <row r="151" s="2" customFormat="1">
      <c r="A151" s="39"/>
      <c r="B151" s="40"/>
      <c r="C151" s="41"/>
      <c r="D151" s="218" t="s">
        <v>133</v>
      </c>
      <c r="E151" s="41"/>
      <c r="F151" s="219" t="s">
        <v>411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133</v>
      </c>
      <c r="AU151" s="18" t="s">
        <v>81</v>
      </c>
    </row>
    <row r="152" s="2" customFormat="1" ht="16.5" customHeight="1">
      <c r="A152" s="39"/>
      <c r="B152" s="40"/>
      <c r="C152" s="205" t="s">
        <v>558</v>
      </c>
      <c r="D152" s="205" t="s">
        <v>126</v>
      </c>
      <c r="E152" s="206" t="s">
        <v>413</v>
      </c>
      <c r="F152" s="207" t="s">
        <v>414</v>
      </c>
      <c r="G152" s="208" t="s">
        <v>229</v>
      </c>
      <c r="H152" s="209">
        <v>0.5</v>
      </c>
      <c r="I152" s="210"/>
      <c r="J152" s="211">
        <f>ROUND(I152*H152,2)</f>
        <v>0</v>
      </c>
      <c r="K152" s="207" t="s">
        <v>130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131</v>
      </c>
      <c r="AT152" s="216" t="s">
        <v>126</v>
      </c>
      <c r="AU152" s="216" t="s">
        <v>81</v>
      </c>
      <c r="AY152" s="18" t="s">
        <v>124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131</v>
      </c>
      <c r="BM152" s="216" t="s">
        <v>559</v>
      </c>
    </row>
    <row r="153" s="2" customFormat="1">
      <c r="A153" s="39"/>
      <c r="B153" s="40"/>
      <c r="C153" s="41"/>
      <c r="D153" s="218" t="s">
        <v>133</v>
      </c>
      <c r="E153" s="41"/>
      <c r="F153" s="219" t="s">
        <v>416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133</v>
      </c>
      <c r="AU153" s="18" t="s">
        <v>81</v>
      </c>
    </row>
    <row r="154" s="2" customFormat="1" ht="24.15" customHeight="1">
      <c r="A154" s="39"/>
      <c r="B154" s="40"/>
      <c r="C154" s="205" t="s">
        <v>560</v>
      </c>
      <c r="D154" s="205" t="s">
        <v>126</v>
      </c>
      <c r="E154" s="206" t="s">
        <v>418</v>
      </c>
      <c r="F154" s="207" t="s">
        <v>419</v>
      </c>
      <c r="G154" s="208" t="s">
        <v>229</v>
      </c>
      <c r="H154" s="209">
        <v>0.5</v>
      </c>
      <c r="I154" s="210"/>
      <c r="J154" s="211">
        <f>ROUND(I154*H154,2)</f>
        <v>0</v>
      </c>
      <c r="K154" s="207" t="s">
        <v>130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131</v>
      </c>
      <c r="AT154" s="216" t="s">
        <v>126</v>
      </c>
      <c r="AU154" s="216" t="s">
        <v>81</v>
      </c>
      <c r="AY154" s="18" t="s">
        <v>124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131</v>
      </c>
      <c r="BM154" s="216" t="s">
        <v>561</v>
      </c>
    </row>
    <row r="155" s="2" customFormat="1">
      <c r="A155" s="39"/>
      <c r="B155" s="40"/>
      <c r="C155" s="41"/>
      <c r="D155" s="218" t="s">
        <v>133</v>
      </c>
      <c r="E155" s="41"/>
      <c r="F155" s="219" t="s">
        <v>421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133</v>
      </c>
      <c r="AU155" s="18" t="s">
        <v>81</v>
      </c>
    </row>
    <row r="156" s="2" customFormat="1" ht="21.75" customHeight="1">
      <c r="A156" s="39"/>
      <c r="B156" s="40"/>
      <c r="C156" s="205" t="s">
        <v>407</v>
      </c>
      <c r="D156" s="205" t="s">
        <v>126</v>
      </c>
      <c r="E156" s="206" t="s">
        <v>462</v>
      </c>
      <c r="F156" s="207" t="s">
        <v>463</v>
      </c>
      <c r="G156" s="208" t="s">
        <v>229</v>
      </c>
      <c r="H156" s="209">
        <v>0.5</v>
      </c>
      <c r="I156" s="210"/>
      <c r="J156" s="211">
        <f>ROUND(I156*H156,2)</f>
        <v>0</v>
      </c>
      <c r="K156" s="207" t="s">
        <v>130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131</v>
      </c>
      <c r="AT156" s="216" t="s">
        <v>126</v>
      </c>
      <c r="AU156" s="216" t="s">
        <v>81</v>
      </c>
      <c r="AY156" s="18" t="s">
        <v>124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131</v>
      </c>
      <c r="BM156" s="216" t="s">
        <v>562</v>
      </c>
    </row>
    <row r="157" s="2" customFormat="1">
      <c r="A157" s="39"/>
      <c r="B157" s="40"/>
      <c r="C157" s="41"/>
      <c r="D157" s="218" t="s">
        <v>133</v>
      </c>
      <c r="E157" s="41"/>
      <c r="F157" s="219" t="s">
        <v>465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133</v>
      </c>
      <c r="AU157" s="18" t="s">
        <v>81</v>
      </c>
    </row>
    <row r="158" s="12" customFormat="1" ht="22.8" customHeight="1">
      <c r="A158" s="12"/>
      <c r="B158" s="189"/>
      <c r="C158" s="190"/>
      <c r="D158" s="191" t="s">
        <v>70</v>
      </c>
      <c r="E158" s="203" t="s">
        <v>224</v>
      </c>
      <c r="F158" s="203" t="s">
        <v>225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SUM(P159:P162)</f>
        <v>0</v>
      </c>
      <c r="Q158" s="197"/>
      <c r="R158" s="198">
        <f>SUM(R159:R162)</f>
        <v>0</v>
      </c>
      <c r="S158" s="197"/>
      <c r="T158" s="199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79</v>
      </c>
      <c r="AT158" s="201" t="s">
        <v>70</v>
      </c>
      <c r="AU158" s="201" t="s">
        <v>79</v>
      </c>
      <c r="AY158" s="200" t="s">
        <v>124</v>
      </c>
      <c r="BK158" s="202">
        <f>SUM(BK159:BK162)</f>
        <v>0</v>
      </c>
    </row>
    <row r="159" s="2" customFormat="1" ht="16.5" customHeight="1">
      <c r="A159" s="39"/>
      <c r="B159" s="40"/>
      <c r="C159" s="205" t="s">
        <v>563</v>
      </c>
      <c r="D159" s="205" t="s">
        <v>126</v>
      </c>
      <c r="E159" s="206" t="s">
        <v>227</v>
      </c>
      <c r="F159" s="207" t="s">
        <v>228</v>
      </c>
      <c r="G159" s="208" t="s">
        <v>229</v>
      </c>
      <c r="H159" s="209">
        <v>37.292000000000002</v>
      </c>
      <c r="I159" s="210"/>
      <c r="J159" s="211">
        <f>ROUND(I159*H159,2)</f>
        <v>0</v>
      </c>
      <c r="K159" s="207" t="s">
        <v>130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131</v>
      </c>
      <c r="AT159" s="216" t="s">
        <v>126</v>
      </c>
      <c r="AU159" s="216" t="s">
        <v>81</v>
      </c>
      <c r="AY159" s="18" t="s">
        <v>124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131</v>
      </c>
      <c r="BM159" s="216" t="s">
        <v>564</v>
      </c>
    </row>
    <row r="160" s="2" customFormat="1">
      <c r="A160" s="39"/>
      <c r="B160" s="40"/>
      <c r="C160" s="41"/>
      <c r="D160" s="218" t="s">
        <v>133</v>
      </c>
      <c r="E160" s="41"/>
      <c r="F160" s="219" t="s">
        <v>231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133</v>
      </c>
      <c r="AU160" s="18" t="s">
        <v>81</v>
      </c>
    </row>
    <row r="161" s="2" customFormat="1" ht="24.15" customHeight="1">
      <c r="A161" s="39"/>
      <c r="B161" s="40"/>
      <c r="C161" s="205" t="s">
        <v>565</v>
      </c>
      <c r="D161" s="205" t="s">
        <v>126</v>
      </c>
      <c r="E161" s="206" t="s">
        <v>233</v>
      </c>
      <c r="F161" s="207" t="s">
        <v>234</v>
      </c>
      <c r="G161" s="208" t="s">
        <v>229</v>
      </c>
      <c r="H161" s="209">
        <v>37.292000000000002</v>
      </c>
      <c r="I161" s="210"/>
      <c r="J161" s="211">
        <f>ROUND(I161*H161,2)</f>
        <v>0</v>
      </c>
      <c r="K161" s="207" t="s">
        <v>130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131</v>
      </c>
      <c r="AT161" s="216" t="s">
        <v>126</v>
      </c>
      <c r="AU161" s="216" t="s">
        <v>81</v>
      </c>
      <c r="AY161" s="18" t="s">
        <v>124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131</v>
      </c>
      <c r="BM161" s="216" t="s">
        <v>566</v>
      </c>
    </row>
    <row r="162" s="2" customFormat="1">
      <c r="A162" s="39"/>
      <c r="B162" s="40"/>
      <c r="C162" s="41"/>
      <c r="D162" s="218" t="s">
        <v>133</v>
      </c>
      <c r="E162" s="41"/>
      <c r="F162" s="219" t="s">
        <v>236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133</v>
      </c>
      <c r="AU162" s="18" t="s">
        <v>81</v>
      </c>
    </row>
    <row r="163" s="12" customFormat="1" ht="25.92" customHeight="1">
      <c r="A163" s="12"/>
      <c r="B163" s="189"/>
      <c r="C163" s="190"/>
      <c r="D163" s="191" t="s">
        <v>70</v>
      </c>
      <c r="E163" s="192" t="s">
        <v>202</v>
      </c>
      <c r="F163" s="192" t="s">
        <v>318</v>
      </c>
      <c r="G163" s="190"/>
      <c r="H163" s="190"/>
      <c r="I163" s="193"/>
      <c r="J163" s="194">
        <f>BK163</f>
        <v>0</v>
      </c>
      <c r="K163" s="190"/>
      <c r="L163" s="195"/>
      <c r="M163" s="196"/>
      <c r="N163" s="197"/>
      <c r="O163" s="197"/>
      <c r="P163" s="198">
        <f>P164</f>
        <v>0</v>
      </c>
      <c r="Q163" s="197"/>
      <c r="R163" s="198">
        <f>R164</f>
        <v>0.021600000000000001</v>
      </c>
      <c r="S163" s="197"/>
      <c r="T163" s="199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144</v>
      </c>
      <c r="AT163" s="201" t="s">
        <v>70</v>
      </c>
      <c r="AU163" s="201" t="s">
        <v>71</v>
      </c>
      <c r="AY163" s="200" t="s">
        <v>124</v>
      </c>
      <c r="BK163" s="202">
        <f>BK164</f>
        <v>0</v>
      </c>
    </row>
    <row r="164" s="12" customFormat="1" ht="22.8" customHeight="1">
      <c r="A164" s="12"/>
      <c r="B164" s="189"/>
      <c r="C164" s="190"/>
      <c r="D164" s="191" t="s">
        <v>70</v>
      </c>
      <c r="E164" s="203" t="s">
        <v>567</v>
      </c>
      <c r="F164" s="203" t="s">
        <v>568</v>
      </c>
      <c r="G164" s="190"/>
      <c r="H164" s="190"/>
      <c r="I164" s="193"/>
      <c r="J164" s="204">
        <f>BK164</f>
        <v>0</v>
      </c>
      <c r="K164" s="190"/>
      <c r="L164" s="195"/>
      <c r="M164" s="196"/>
      <c r="N164" s="197"/>
      <c r="O164" s="197"/>
      <c r="P164" s="198">
        <f>SUM(P165:P168)</f>
        <v>0</v>
      </c>
      <c r="Q164" s="197"/>
      <c r="R164" s="198">
        <f>SUM(R165:R168)</f>
        <v>0.021600000000000001</v>
      </c>
      <c r="S164" s="197"/>
      <c r="T164" s="199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0" t="s">
        <v>144</v>
      </c>
      <c r="AT164" s="201" t="s">
        <v>70</v>
      </c>
      <c r="AU164" s="201" t="s">
        <v>79</v>
      </c>
      <c r="AY164" s="200" t="s">
        <v>124</v>
      </c>
      <c r="BK164" s="202">
        <f>SUM(BK165:BK168)</f>
        <v>0</v>
      </c>
    </row>
    <row r="165" s="2" customFormat="1" ht="16.5" customHeight="1">
      <c r="A165" s="39"/>
      <c r="B165" s="40"/>
      <c r="C165" s="205" t="s">
        <v>569</v>
      </c>
      <c r="D165" s="205" t="s">
        <v>126</v>
      </c>
      <c r="E165" s="206" t="s">
        <v>570</v>
      </c>
      <c r="F165" s="207" t="s">
        <v>571</v>
      </c>
      <c r="G165" s="208" t="s">
        <v>139</v>
      </c>
      <c r="H165" s="209">
        <v>2</v>
      </c>
      <c r="I165" s="210"/>
      <c r="J165" s="211">
        <f>ROUND(I165*H165,2)</f>
        <v>0</v>
      </c>
      <c r="K165" s="207" t="s">
        <v>130</v>
      </c>
      <c r="L165" s="45"/>
      <c r="M165" s="212" t="s">
        <v>19</v>
      </c>
      <c r="N165" s="213" t="s">
        <v>42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324</v>
      </c>
      <c r="AT165" s="216" t="s">
        <v>126</v>
      </c>
      <c r="AU165" s="216" t="s">
        <v>81</v>
      </c>
      <c r="AY165" s="18" t="s">
        <v>124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79</v>
      </c>
      <c r="BK165" s="217">
        <f>ROUND(I165*H165,2)</f>
        <v>0</v>
      </c>
      <c r="BL165" s="18" t="s">
        <v>324</v>
      </c>
      <c r="BM165" s="216" t="s">
        <v>572</v>
      </c>
    </row>
    <row r="166" s="2" customFormat="1">
      <c r="A166" s="39"/>
      <c r="B166" s="40"/>
      <c r="C166" s="41"/>
      <c r="D166" s="218" t="s">
        <v>133</v>
      </c>
      <c r="E166" s="41"/>
      <c r="F166" s="219" t="s">
        <v>573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133</v>
      </c>
      <c r="AU166" s="18" t="s">
        <v>81</v>
      </c>
    </row>
    <row r="167" s="2" customFormat="1">
      <c r="A167" s="39"/>
      <c r="B167" s="40"/>
      <c r="C167" s="41"/>
      <c r="D167" s="223" t="s">
        <v>135</v>
      </c>
      <c r="E167" s="41"/>
      <c r="F167" s="224" t="s">
        <v>574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135</v>
      </c>
      <c r="AU167" s="18" t="s">
        <v>81</v>
      </c>
    </row>
    <row r="168" s="2" customFormat="1" ht="16.5" customHeight="1">
      <c r="A168" s="39"/>
      <c r="B168" s="40"/>
      <c r="C168" s="236" t="s">
        <v>575</v>
      </c>
      <c r="D168" s="236" t="s">
        <v>202</v>
      </c>
      <c r="E168" s="237" t="s">
        <v>576</v>
      </c>
      <c r="F168" s="238" t="s">
        <v>577</v>
      </c>
      <c r="G168" s="239" t="s">
        <v>139</v>
      </c>
      <c r="H168" s="240">
        <v>2</v>
      </c>
      <c r="I168" s="241"/>
      <c r="J168" s="242">
        <f>ROUND(I168*H168,2)</f>
        <v>0</v>
      </c>
      <c r="K168" s="238" t="s">
        <v>130</v>
      </c>
      <c r="L168" s="243"/>
      <c r="M168" s="261" t="s">
        <v>19</v>
      </c>
      <c r="N168" s="262" t="s">
        <v>42</v>
      </c>
      <c r="O168" s="248"/>
      <c r="P168" s="263">
        <f>O168*H168</f>
        <v>0</v>
      </c>
      <c r="Q168" s="263">
        <v>0.010800000000000001</v>
      </c>
      <c r="R168" s="263">
        <f>Q168*H168</f>
        <v>0.021600000000000001</v>
      </c>
      <c r="S168" s="263">
        <v>0</v>
      </c>
      <c r="T168" s="26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578</v>
      </c>
      <c r="AT168" s="216" t="s">
        <v>202</v>
      </c>
      <c r="AU168" s="216" t="s">
        <v>81</v>
      </c>
      <c r="AY168" s="18" t="s">
        <v>124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324</v>
      </c>
      <c r="BM168" s="216" t="s">
        <v>579</v>
      </c>
    </row>
    <row r="169" s="2" customFormat="1" ht="6.96" customHeight="1">
      <c r="A169" s="39"/>
      <c r="B169" s="60"/>
      <c r="C169" s="61"/>
      <c r="D169" s="61"/>
      <c r="E169" s="61"/>
      <c r="F169" s="61"/>
      <c r="G169" s="61"/>
      <c r="H169" s="61"/>
      <c r="I169" s="61"/>
      <c r="J169" s="61"/>
      <c r="K169" s="61"/>
      <c r="L169" s="45"/>
      <c r="M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</row>
  </sheetData>
  <sheetProtection sheet="1" autoFilter="0" formatColumns="0" formatRows="0" objects="1" scenarios="1" spinCount="100000" saltValue="Wfj38mXiDyfAz/1Ums+qmz3+iyxSOF6oyOoB7C0nvqh5R088L8W+NPfoIVL0ObcyjyIgr2TqyFImQmXE8ARd6A==" hashValue="sfCl/xRMToK+hMzivjFfkw5/fMlab5v84KbV9nh43/sddyaAmofpsrUvOXWuekhV/UdLay2aFU78erYVKWJf+g==" algorithmName="SHA-512" password="CC35"/>
  <autoFilter ref="C90:K168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5_01/111301111"/>
    <hyperlink ref="F97" r:id="rId2" display="https://podminky.urs.cz/item/CS_URS_2025_01/114203202"/>
    <hyperlink ref="F99" r:id="rId3" display="https://podminky.urs.cz/item/CS_URS_2025_01/122251103"/>
    <hyperlink ref="F102" r:id="rId4" display="https://podminky.urs.cz/item/CS_URS_2025_01/129911113"/>
    <hyperlink ref="F105" r:id="rId5" display="https://podminky.urs.cz/item/CS_URS_2025_01/151101401"/>
    <hyperlink ref="F108" r:id="rId6" display="https://podminky.urs.cz/item/CS_URS_2025_01/151101411"/>
    <hyperlink ref="F110" r:id="rId7" display="https://podminky.urs.cz/item/CS_URS_2025_01/174151101"/>
    <hyperlink ref="F113" r:id="rId8" display="https://podminky.urs.cz/item/CS_URS_2025_01/181311103"/>
    <hyperlink ref="F115" r:id="rId9" display="https://podminky.urs.cz/item/CS_URS_2025_01/181411131"/>
    <hyperlink ref="F123" r:id="rId10" display="https://podminky.urs.cz/item/CS_URS_2025_01/321213114"/>
    <hyperlink ref="F127" r:id="rId11" display="https://podminky.urs.cz/item/CS_URS_2025_01/457541111"/>
    <hyperlink ref="F131" r:id="rId12" display="https://podminky.urs.cz/item/CS_URS_2025_01/629995101"/>
    <hyperlink ref="F134" r:id="rId13" display="https://podminky.urs.cz/item/CS_URS_2025_01/871228111"/>
    <hyperlink ref="F138" r:id="rId14" display="https://podminky.urs.cz/item/CS_URS_2025_01/877260310"/>
    <hyperlink ref="F142" r:id="rId15" display="https://podminky.urs.cz/item/CS_URS_2025_01/971028481"/>
    <hyperlink ref="F144" r:id="rId16" display="https://podminky.urs.cz/item/CS_URS_2025_01/975011251"/>
    <hyperlink ref="F146" r:id="rId17" display="https://podminky.urs.cz/item/CS_URS_2025_01/985422633"/>
    <hyperlink ref="F149" r:id="rId18" display="https://podminky.urs.cz/item/CS_URS_2025_01/997002511"/>
    <hyperlink ref="F151" r:id="rId19" display="https://podminky.urs.cz/item/CS_URS_2025_01/997002519"/>
    <hyperlink ref="F153" r:id="rId20" display="https://podminky.urs.cz/item/CS_URS_2025_01/997002611"/>
    <hyperlink ref="F155" r:id="rId21" display="https://podminky.urs.cz/item/CS_URS_2025_01/997013861"/>
    <hyperlink ref="F157" r:id="rId22" display="https://podminky.urs.cz/item/CS_URS_2025_01/997221131"/>
    <hyperlink ref="F160" r:id="rId23" display="https://podminky.urs.cz/item/CS_URS_2025_01/998323011"/>
    <hyperlink ref="F162" r:id="rId24" display="https://podminky.urs.cz/item/CS_URS_2025_01/998323091"/>
    <hyperlink ref="F166" r:id="rId25" display="https://podminky.urs.cz/item/CS_URS_2025_01/23014005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Jez Zuberský - oprava jezu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580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5. 3. 2025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ROUND((SUM(BE90:BE157)),  2)</f>
        <v>0</v>
      </c>
      <c r="G33" s="39"/>
      <c r="H33" s="39"/>
      <c r="I33" s="149">
        <v>0.20999999999999999</v>
      </c>
      <c r="J33" s="148">
        <f>ROUND(((SUM(BE90:BE157))*I33),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ROUND((SUM(BF90:BF157)),  2)</f>
        <v>0</v>
      </c>
      <c r="G34" s="39"/>
      <c r="H34" s="39"/>
      <c r="I34" s="149">
        <v>0.12</v>
      </c>
      <c r="J34" s="148">
        <f>ROUND(((SUM(BF90:BF157))*I34),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ROUND((SUM(BG90:BG157)),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ROUND((SUM(BH90:BH157)),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ROUND((SUM(BI90:BI157)),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Jez Zuberský - oprava jezu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SO-06 -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Rožnov p.R.</v>
      </c>
      <c r="G52" s="41"/>
      <c r="H52" s="41"/>
      <c r="I52" s="33" t="s">
        <v>23</v>
      </c>
      <c r="J52" s="73" t="str">
        <f>IF(J12="","",J12)</f>
        <v>5. 3. 2025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>AGROPROJEKT PSO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AGROPROJEKT PSO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581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582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2"/>
      <c r="C62" s="173"/>
      <c r="D62" s="174" t="s">
        <v>583</v>
      </c>
      <c r="E62" s="175"/>
      <c r="F62" s="175"/>
      <c r="G62" s="175"/>
      <c r="H62" s="175"/>
      <c r="I62" s="175"/>
      <c r="J62" s="176">
        <f>J93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2"/>
      <c r="C63" s="173"/>
      <c r="D63" s="174" t="s">
        <v>584</v>
      </c>
      <c r="E63" s="175"/>
      <c r="F63" s="175"/>
      <c r="G63" s="175"/>
      <c r="H63" s="175"/>
      <c r="I63" s="175"/>
      <c r="J63" s="176">
        <f>J109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2"/>
      <c r="C64" s="173"/>
      <c r="D64" s="174" t="s">
        <v>585</v>
      </c>
      <c r="E64" s="175"/>
      <c r="F64" s="175"/>
      <c r="G64" s="175"/>
      <c r="H64" s="175"/>
      <c r="I64" s="175"/>
      <c r="J64" s="176">
        <f>J114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2"/>
      <c r="C65" s="173"/>
      <c r="D65" s="174" t="s">
        <v>586</v>
      </c>
      <c r="E65" s="175"/>
      <c r="F65" s="175"/>
      <c r="G65" s="175"/>
      <c r="H65" s="175"/>
      <c r="I65" s="175"/>
      <c r="J65" s="176">
        <f>J118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2"/>
      <c r="C66" s="173"/>
      <c r="D66" s="174" t="s">
        <v>587</v>
      </c>
      <c r="E66" s="175"/>
      <c r="F66" s="175"/>
      <c r="G66" s="175"/>
      <c r="H66" s="175"/>
      <c r="I66" s="175"/>
      <c r="J66" s="176">
        <f>J121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588</v>
      </c>
      <c r="E67" s="175"/>
      <c r="F67" s="175"/>
      <c r="G67" s="175"/>
      <c r="H67" s="175"/>
      <c r="I67" s="175"/>
      <c r="J67" s="176">
        <f>J126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589</v>
      </c>
      <c r="E68" s="175"/>
      <c r="F68" s="175"/>
      <c r="G68" s="175"/>
      <c r="H68" s="175"/>
      <c r="I68" s="175"/>
      <c r="J68" s="176">
        <f>J136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590</v>
      </c>
      <c r="E69" s="175"/>
      <c r="F69" s="175"/>
      <c r="G69" s="175"/>
      <c r="H69" s="175"/>
      <c r="I69" s="175"/>
      <c r="J69" s="176">
        <f>J139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591</v>
      </c>
      <c r="E70" s="175"/>
      <c r="F70" s="175"/>
      <c r="G70" s="175"/>
      <c r="H70" s="175"/>
      <c r="I70" s="175"/>
      <c r="J70" s="176">
        <f>J155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109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Jez Zuberský - oprava jezu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98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SO-06 - Vedlejší rozpočtové náklady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Rožnov p.R.</v>
      </c>
      <c r="G84" s="41"/>
      <c r="H84" s="41"/>
      <c r="I84" s="33" t="s">
        <v>23</v>
      </c>
      <c r="J84" s="73" t="str">
        <f>IF(J12="","",J12)</f>
        <v>5. 3. 2025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25</v>
      </c>
      <c r="D86" s="41"/>
      <c r="E86" s="41"/>
      <c r="F86" s="28" t="str">
        <f>E15</f>
        <v xml:space="preserve"> </v>
      </c>
      <c r="G86" s="41"/>
      <c r="H86" s="41"/>
      <c r="I86" s="33" t="s">
        <v>31</v>
      </c>
      <c r="J86" s="37" t="str">
        <f>E21</f>
        <v>AGROPROJEKT PSO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29</v>
      </c>
      <c r="D87" s="41"/>
      <c r="E87" s="41"/>
      <c r="F87" s="28" t="str">
        <f>IF(E18="","",E18)</f>
        <v>Vyplň údaj</v>
      </c>
      <c r="G87" s="41"/>
      <c r="H87" s="41"/>
      <c r="I87" s="33" t="s">
        <v>34</v>
      </c>
      <c r="J87" s="37" t="str">
        <f>E24</f>
        <v>AGROPROJEKT PSO s.r.o.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110</v>
      </c>
      <c r="D89" s="181" t="s">
        <v>56</v>
      </c>
      <c r="E89" s="181" t="s">
        <v>52</v>
      </c>
      <c r="F89" s="181" t="s">
        <v>53</v>
      </c>
      <c r="G89" s="181" t="s">
        <v>111</v>
      </c>
      <c r="H89" s="181" t="s">
        <v>112</v>
      </c>
      <c r="I89" s="181" t="s">
        <v>113</v>
      </c>
      <c r="J89" s="181" t="s">
        <v>102</v>
      </c>
      <c r="K89" s="182" t="s">
        <v>114</v>
      </c>
      <c r="L89" s="183"/>
      <c r="M89" s="93" t="s">
        <v>19</v>
      </c>
      <c r="N89" s="94" t="s">
        <v>41</v>
      </c>
      <c r="O89" s="94" t="s">
        <v>115</v>
      </c>
      <c r="P89" s="94" t="s">
        <v>116</v>
      </c>
      <c r="Q89" s="94" t="s">
        <v>117</v>
      </c>
      <c r="R89" s="94" t="s">
        <v>118</v>
      </c>
      <c r="S89" s="94" t="s">
        <v>119</v>
      </c>
      <c r="T89" s="95" t="s">
        <v>120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121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</f>
        <v>0</v>
      </c>
      <c r="Q90" s="97"/>
      <c r="R90" s="186">
        <f>R91</f>
        <v>10.72830392</v>
      </c>
      <c r="S90" s="97"/>
      <c r="T90" s="187">
        <f>T91</f>
        <v>40.32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70</v>
      </c>
      <c r="AU90" s="18" t="s">
        <v>103</v>
      </c>
      <c r="BK90" s="188">
        <f>BK91</f>
        <v>0</v>
      </c>
    </row>
    <row r="91" s="12" customFormat="1" ht="25.92" customHeight="1">
      <c r="A91" s="12"/>
      <c r="B91" s="189"/>
      <c r="C91" s="190"/>
      <c r="D91" s="191" t="s">
        <v>70</v>
      </c>
      <c r="E91" s="192" t="s">
        <v>592</v>
      </c>
      <c r="F91" s="192" t="s">
        <v>95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P92+P126+P136+P139+P155</f>
        <v>0</v>
      </c>
      <c r="Q91" s="197"/>
      <c r="R91" s="198">
        <f>R92+R126+R136+R139+R155</f>
        <v>10.72830392</v>
      </c>
      <c r="S91" s="197"/>
      <c r="T91" s="199">
        <f>T92+T126+T136+T139+T155</f>
        <v>40.32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79</v>
      </c>
      <c r="AT91" s="201" t="s">
        <v>70</v>
      </c>
      <c r="AU91" s="201" t="s">
        <v>71</v>
      </c>
      <c r="AY91" s="200" t="s">
        <v>124</v>
      </c>
      <c r="BK91" s="202">
        <f>BK92+BK126+BK136+BK139+BK155</f>
        <v>0</v>
      </c>
    </row>
    <row r="92" s="12" customFormat="1" ht="22.8" customHeight="1">
      <c r="A92" s="12"/>
      <c r="B92" s="189"/>
      <c r="C92" s="190"/>
      <c r="D92" s="191" t="s">
        <v>70</v>
      </c>
      <c r="E92" s="203" t="s">
        <v>122</v>
      </c>
      <c r="F92" s="203" t="s">
        <v>123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P93+P109+P114+P118+P121</f>
        <v>0</v>
      </c>
      <c r="Q92" s="197"/>
      <c r="R92" s="198">
        <f>R93+R109+R114+R118+R121</f>
        <v>10.72830392</v>
      </c>
      <c r="S92" s="197"/>
      <c r="T92" s="199">
        <f>T93+T109+T114+T118+T121</f>
        <v>40.32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79</v>
      </c>
      <c r="AT92" s="201" t="s">
        <v>70</v>
      </c>
      <c r="AU92" s="201" t="s">
        <v>79</v>
      </c>
      <c r="AY92" s="200" t="s">
        <v>124</v>
      </c>
      <c r="BK92" s="202">
        <f>BK93+BK109+BK114+BK118+BK121</f>
        <v>0</v>
      </c>
    </row>
    <row r="93" s="12" customFormat="1" ht="20.88" customHeight="1">
      <c r="A93" s="12"/>
      <c r="B93" s="189"/>
      <c r="C93" s="190"/>
      <c r="D93" s="191" t="s">
        <v>70</v>
      </c>
      <c r="E93" s="203" t="s">
        <v>79</v>
      </c>
      <c r="F93" s="203" t="s">
        <v>125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SUM(P94:P108)</f>
        <v>0</v>
      </c>
      <c r="Q93" s="197"/>
      <c r="R93" s="198">
        <f>SUM(R94:R108)</f>
        <v>0.27900999999999998</v>
      </c>
      <c r="S93" s="197"/>
      <c r="T93" s="199">
        <f>SUM(T94:T108)</f>
        <v>0.32000000000000001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79</v>
      </c>
      <c r="AT93" s="201" t="s">
        <v>70</v>
      </c>
      <c r="AU93" s="201" t="s">
        <v>81</v>
      </c>
      <c r="AY93" s="200" t="s">
        <v>124</v>
      </c>
      <c r="BK93" s="202">
        <f>SUM(BK94:BK108)</f>
        <v>0</v>
      </c>
    </row>
    <row r="94" s="2" customFormat="1" ht="16.5" customHeight="1">
      <c r="A94" s="39"/>
      <c r="B94" s="40"/>
      <c r="C94" s="205" t="s">
        <v>79</v>
      </c>
      <c r="D94" s="205" t="s">
        <v>126</v>
      </c>
      <c r="E94" s="206" t="s">
        <v>593</v>
      </c>
      <c r="F94" s="207" t="s">
        <v>594</v>
      </c>
      <c r="G94" s="208" t="s">
        <v>129</v>
      </c>
      <c r="H94" s="209">
        <v>800</v>
      </c>
      <c r="I94" s="210"/>
      <c r="J94" s="211">
        <f>ROUND(I94*H94,2)</f>
        <v>0</v>
      </c>
      <c r="K94" s="207" t="s">
        <v>130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131</v>
      </c>
      <c r="AT94" s="216" t="s">
        <v>126</v>
      </c>
      <c r="AU94" s="216" t="s">
        <v>144</v>
      </c>
      <c r="AY94" s="18" t="s">
        <v>124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131</v>
      </c>
      <c r="BM94" s="216" t="s">
        <v>595</v>
      </c>
    </row>
    <row r="95" s="2" customFormat="1">
      <c r="A95" s="39"/>
      <c r="B95" s="40"/>
      <c r="C95" s="41"/>
      <c r="D95" s="218" t="s">
        <v>133</v>
      </c>
      <c r="E95" s="41"/>
      <c r="F95" s="219" t="s">
        <v>596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133</v>
      </c>
      <c r="AU95" s="18" t="s">
        <v>144</v>
      </c>
    </row>
    <row r="96" s="13" customFormat="1">
      <c r="A96" s="13"/>
      <c r="B96" s="225"/>
      <c r="C96" s="226"/>
      <c r="D96" s="223" t="s">
        <v>142</v>
      </c>
      <c r="E96" s="227" t="s">
        <v>19</v>
      </c>
      <c r="F96" s="228" t="s">
        <v>597</v>
      </c>
      <c r="G96" s="226"/>
      <c r="H96" s="229">
        <v>800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142</v>
      </c>
      <c r="AU96" s="235" t="s">
        <v>144</v>
      </c>
      <c r="AV96" s="13" t="s">
        <v>81</v>
      </c>
      <c r="AW96" s="13" t="s">
        <v>33</v>
      </c>
      <c r="AX96" s="13" t="s">
        <v>79</v>
      </c>
      <c r="AY96" s="235" t="s">
        <v>124</v>
      </c>
    </row>
    <row r="97" s="2" customFormat="1" ht="21.75" customHeight="1">
      <c r="A97" s="39"/>
      <c r="B97" s="40"/>
      <c r="C97" s="205" t="s">
        <v>81</v>
      </c>
      <c r="D97" s="205" t="s">
        <v>126</v>
      </c>
      <c r="E97" s="206" t="s">
        <v>598</v>
      </c>
      <c r="F97" s="207" t="s">
        <v>599</v>
      </c>
      <c r="G97" s="208" t="s">
        <v>129</v>
      </c>
      <c r="H97" s="209">
        <v>400</v>
      </c>
      <c r="I97" s="210"/>
      <c r="J97" s="211">
        <f>ROUND(I97*H97,2)</f>
        <v>0</v>
      </c>
      <c r="K97" s="207" t="s">
        <v>130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0.00080000000000000004</v>
      </c>
      <c r="T97" s="215">
        <f>S97*H97</f>
        <v>0.32000000000000001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131</v>
      </c>
      <c r="AT97" s="216" t="s">
        <v>126</v>
      </c>
      <c r="AU97" s="216" t="s">
        <v>144</v>
      </c>
      <c r="AY97" s="18" t="s">
        <v>124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131</v>
      </c>
      <c r="BM97" s="216" t="s">
        <v>600</v>
      </c>
    </row>
    <row r="98" s="2" customFormat="1">
      <c r="A98" s="39"/>
      <c r="B98" s="40"/>
      <c r="C98" s="41"/>
      <c r="D98" s="218" t="s">
        <v>133</v>
      </c>
      <c r="E98" s="41"/>
      <c r="F98" s="219" t="s">
        <v>601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133</v>
      </c>
      <c r="AU98" s="18" t="s">
        <v>144</v>
      </c>
    </row>
    <row r="99" s="2" customFormat="1" ht="24.15" customHeight="1">
      <c r="A99" s="39"/>
      <c r="B99" s="40"/>
      <c r="C99" s="205" t="s">
        <v>144</v>
      </c>
      <c r="D99" s="205" t="s">
        <v>126</v>
      </c>
      <c r="E99" s="206" t="s">
        <v>602</v>
      </c>
      <c r="F99" s="207" t="s">
        <v>603</v>
      </c>
      <c r="G99" s="208" t="s">
        <v>129</v>
      </c>
      <c r="H99" s="209">
        <v>400</v>
      </c>
      <c r="I99" s="210"/>
      <c r="J99" s="211">
        <f>ROUND(I99*H99,2)</f>
        <v>0</v>
      </c>
      <c r="K99" s="207" t="s">
        <v>130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131</v>
      </c>
      <c r="AT99" s="216" t="s">
        <v>126</v>
      </c>
      <c r="AU99" s="216" t="s">
        <v>144</v>
      </c>
      <c r="AY99" s="18" t="s">
        <v>124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131</v>
      </c>
      <c r="BM99" s="216" t="s">
        <v>604</v>
      </c>
    </row>
    <row r="100" s="2" customFormat="1">
      <c r="A100" s="39"/>
      <c r="B100" s="40"/>
      <c r="C100" s="41"/>
      <c r="D100" s="218" t="s">
        <v>133</v>
      </c>
      <c r="E100" s="41"/>
      <c r="F100" s="219" t="s">
        <v>605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133</v>
      </c>
      <c r="AU100" s="18" t="s">
        <v>144</v>
      </c>
    </row>
    <row r="101" s="2" customFormat="1" ht="16.5" customHeight="1">
      <c r="A101" s="39"/>
      <c r="B101" s="40"/>
      <c r="C101" s="236" t="s">
        <v>131</v>
      </c>
      <c r="D101" s="236" t="s">
        <v>202</v>
      </c>
      <c r="E101" s="237" t="s">
        <v>606</v>
      </c>
      <c r="F101" s="238" t="s">
        <v>607</v>
      </c>
      <c r="G101" s="239" t="s">
        <v>509</v>
      </c>
      <c r="H101" s="240">
        <v>10</v>
      </c>
      <c r="I101" s="241"/>
      <c r="J101" s="242">
        <f>ROUND(I101*H101,2)</f>
        <v>0</v>
      </c>
      <c r="K101" s="238" t="s">
        <v>130</v>
      </c>
      <c r="L101" s="243"/>
      <c r="M101" s="244" t="s">
        <v>19</v>
      </c>
      <c r="N101" s="245" t="s">
        <v>42</v>
      </c>
      <c r="O101" s="85"/>
      <c r="P101" s="214">
        <f>O101*H101</f>
        <v>0</v>
      </c>
      <c r="Q101" s="214">
        <v>0.001</v>
      </c>
      <c r="R101" s="214">
        <f>Q101*H101</f>
        <v>0.01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174</v>
      </c>
      <c r="AT101" s="216" t="s">
        <v>202</v>
      </c>
      <c r="AU101" s="216" t="s">
        <v>144</v>
      </c>
      <c r="AY101" s="18" t="s">
        <v>124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131</v>
      </c>
      <c r="BM101" s="216" t="s">
        <v>608</v>
      </c>
    </row>
    <row r="102" s="13" customFormat="1">
      <c r="A102" s="13"/>
      <c r="B102" s="225"/>
      <c r="C102" s="226"/>
      <c r="D102" s="223" t="s">
        <v>142</v>
      </c>
      <c r="E102" s="227" t="s">
        <v>19</v>
      </c>
      <c r="F102" s="228" t="s">
        <v>609</v>
      </c>
      <c r="G102" s="226"/>
      <c r="H102" s="229">
        <v>10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144</v>
      </c>
      <c r="AV102" s="13" t="s">
        <v>81</v>
      </c>
      <c r="AW102" s="13" t="s">
        <v>33</v>
      </c>
      <c r="AX102" s="13" t="s">
        <v>79</v>
      </c>
      <c r="AY102" s="235" t="s">
        <v>124</v>
      </c>
    </row>
    <row r="103" s="2" customFormat="1" ht="16.5" customHeight="1">
      <c r="A103" s="39"/>
      <c r="B103" s="40"/>
      <c r="C103" s="205" t="s">
        <v>155</v>
      </c>
      <c r="D103" s="205" t="s">
        <v>126</v>
      </c>
      <c r="E103" s="206" t="s">
        <v>610</v>
      </c>
      <c r="F103" s="207" t="s">
        <v>611</v>
      </c>
      <c r="G103" s="208" t="s">
        <v>129</v>
      </c>
      <c r="H103" s="209">
        <v>400</v>
      </c>
      <c r="I103" s="210"/>
      <c r="J103" s="211">
        <f>ROUND(I103*H103,2)</f>
        <v>0</v>
      </c>
      <c r="K103" s="207" t="s">
        <v>130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131</v>
      </c>
      <c r="AT103" s="216" t="s">
        <v>126</v>
      </c>
      <c r="AU103" s="216" t="s">
        <v>144</v>
      </c>
      <c r="AY103" s="18" t="s">
        <v>124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131</v>
      </c>
      <c r="BM103" s="216" t="s">
        <v>612</v>
      </c>
    </row>
    <row r="104" s="2" customFormat="1">
      <c r="A104" s="39"/>
      <c r="B104" s="40"/>
      <c r="C104" s="41"/>
      <c r="D104" s="218" t="s">
        <v>133</v>
      </c>
      <c r="E104" s="41"/>
      <c r="F104" s="219" t="s">
        <v>613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133</v>
      </c>
      <c r="AU104" s="18" t="s">
        <v>144</v>
      </c>
    </row>
    <row r="105" s="2" customFormat="1" ht="24.15" customHeight="1">
      <c r="A105" s="39"/>
      <c r="B105" s="40"/>
      <c r="C105" s="205" t="s">
        <v>162</v>
      </c>
      <c r="D105" s="205" t="s">
        <v>126</v>
      </c>
      <c r="E105" s="206" t="s">
        <v>614</v>
      </c>
      <c r="F105" s="207" t="s">
        <v>615</v>
      </c>
      <c r="G105" s="208" t="s">
        <v>205</v>
      </c>
      <c r="H105" s="209">
        <v>6</v>
      </c>
      <c r="I105" s="210"/>
      <c r="J105" s="211">
        <f>ROUND(I105*H105,2)</f>
        <v>0</v>
      </c>
      <c r="K105" s="207" t="s">
        <v>130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0.01281</v>
      </c>
      <c r="R105" s="214">
        <f>Q105*H105</f>
        <v>0.076859999999999998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131</v>
      </c>
      <c r="AT105" s="216" t="s">
        <v>126</v>
      </c>
      <c r="AU105" s="216" t="s">
        <v>144</v>
      </c>
      <c r="AY105" s="18" t="s">
        <v>124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131</v>
      </c>
      <c r="BM105" s="216" t="s">
        <v>616</v>
      </c>
    </row>
    <row r="106" s="2" customFormat="1">
      <c r="A106" s="39"/>
      <c r="B106" s="40"/>
      <c r="C106" s="41"/>
      <c r="D106" s="218" t="s">
        <v>133</v>
      </c>
      <c r="E106" s="41"/>
      <c r="F106" s="219" t="s">
        <v>617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133</v>
      </c>
      <c r="AU106" s="18" t="s">
        <v>144</v>
      </c>
    </row>
    <row r="107" s="2" customFormat="1" ht="24.15" customHeight="1">
      <c r="A107" s="39"/>
      <c r="B107" s="40"/>
      <c r="C107" s="205" t="s">
        <v>168</v>
      </c>
      <c r="D107" s="205" t="s">
        <v>126</v>
      </c>
      <c r="E107" s="206" t="s">
        <v>618</v>
      </c>
      <c r="F107" s="207" t="s">
        <v>619</v>
      </c>
      <c r="G107" s="208" t="s">
        <v>205</v>
      </c>
      <c r="H107" s="209">
        <v>5</v>
      </c>
      <c r="I107" s="210"/>
      <c r="J107" s="211">
        <f>ROUND(I107*H107,2)</f>
        <v>0</v>
      </c>
      <c r="K107" s="207" t="s">
        <v>130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0.038429999999999999</v>
      </c>
      <c r="R107" s="214">
        <f>Q107*H107</f>
        <v>0.19214999999999999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131</v>
      </c>
      <c r="AT107" s="216" t="s">
        <v>126</v>
      </c>
      <c r="AU107" s="216" t="s">
        <v>144</v>
      </c>
      <c r="AY107" s="18" t="s">
        <v>124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131</v>
      </c>
      <c r="BM107" s="216" t="s">
        <v>620</v>
      </c>
    </row>
    <row r="108" s="2" customFormat="1">
      <c r="A108" s="39"/>
      <c r="B108" s="40"/>
      <c r="C108" s="41"/>
      <c r="D108" s="218" t="s">
        <v>133</v>
      </c>
      <c r="E108" s="41"/>
      <c r="F108" s="219" t="s">
        <v>621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133</v>
      </c>
      <c r="AU108" s="18" t="s">
        <v>144</v>
      </c>
    </row>
    <row r="109" s="12" customFormat="1" ht="20.88" customHeight="1">
      <c r="A109" s="12"/>
      <c r="B109" s="189"/>
      <c r="C109" s="190"/>
      <c r="D109" s="191" t="s">
        <v>70</v>
      </c>
      <c r="E109" s="203" t="s">
        <v>81</v>
      </c>
      <c r="F109" s="203" t="s">
        <v>196</v>
      </c>
      <c r="G109" s="190"/>
      <c r="H109" s="190"/>
      <c r="I109" s="193"/>
      <c r="J109" s="204">
        <f>BK109</f>
        <v>0</v>
      </c>
      <c r="K109" s="190"/>
      <c r="L109" s="195"/>
      <c r="M109" s="196"/>
      <c r="N109" s="197"/>
      <c r="O109" s="197"/>
      <c r="P109" s="198">
        <f>SUM(P110:P113)</f>
        <v>0</v>
      </c>
      <c r="Q109" s="197"/>
      <c r="R109" s="198">
        <f>SUM(R110:R113)</f>
        <v>0.37228</v>
      </c>
      <c r="S109" s="197"/>
      <c r="T109" s="199">
        <f>SUM(T110:T113)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79</v>
      </c>
      <c r="AT109" s="201" t="s">
        <v>70</v>
      </c>
      <c r="AU109" s="201" t="s">
        <v>81</v>
      </c>
      <c r="AY109" s="200" t="s">
        <v>124</v>
      </c>
      <c r="BK109" s="202">
        <f>SUM(BK110:BK113)</f>
        <v>0</v>
      </c>
    </row>
    <row r="110" s="2" customFormat="1" ht="24.15" customHeight="1">
      <c r="A110" s="39"/>
      <c r="B110" s="40"/>
      <c r="C110" s="205" t="s">
        <v>174</v>
      </c>
      <c r="D110" s="205" t="s">
        <v>126</v>
      </c>
      <c r="E110" s="206" t="s">
        <v>622</v>
      </c>
      <c r="F110" s="207" t="s">
        <v>623</v>
      </c>
      <c r="G110" s="208" t="s">
        <v>129</v>
      </c>
      <c r="H110" s="209">
        <v>400</v>
      </c>
      <c r="I110" s="210"/>
      <c r="J110" s="211">
        <f>ROUND(I110*H110,2)</f>
        <v>0</v>
      </c>
      <c r="K110" s="207" t="s">
        <v>130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0.00022000000000000001</v>
      </c>
      <c r="R110" s="214">
        <f>Q110*H110</f>
        <v>0.088000000000000009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131</v>
      </c>
      <c r="AT110" s="216" t="s">
        <v>126</v>
      </c>
      <c r="AU110" s="216" t="s">
        <v>144</v>
      </c>
      <c r="AY110" s="18" t="s">
        <v>124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131</v>
      </c>
      <c r="BM110" s="216" t="s">
        <v>624</v>
      </c>
    </row>
    <row r="111" s="2" customFormat="1">
      <c r="A111" s="39"/>
      <c r="B111" s="40"/>
      <c r="C111" s="41"/>
      <c r="D111" s="218" t="s">
        <v>133</v>
      </c>
      <c r="E111" s="41"/>
      <c r="F111" s="219" t="s">
        <v>625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133</v>
      </c>
      <c r="AU111" s="18" t="s">
        <v>144</v>
      </c>
    </row>
    <row r="112" s="2" customFormat="1" ht="16.5" customHeight="1">
      <c r="A112" s="39"/>
      <c r="B112" s="40"/>
      <c r="C112" s="236" t="s">
        <v>180</v>
      </c>
      <c r="D112" s="236" t="s">
        <v>202</v>
      </c>
      <c r="E112" s="237" t="s">
        <v>626</v>
      </c>
      <c r="F112" s="238" t="s">
        <v>627</v>
      </c>
      <c r="G112" s="239" t="s">
        <v>129</v>
      </c>
      <c r="H112" s="240">
        <v>473.80000000000001</v>
      </c>
      <c r="I112" s="241"/>
      <c r="J112" s="242">
        <f>ROUND(I112*H112,2)</f>
        <v>0</v>
      </c>
      <c r="K112" s="238" t="s">
        <v>130</v>
      </c>
      <c r="L112" s="243"/>
      <c r="M112" s="244" t="s">
        <v>19</v>
      </c>
      <c r="N112" s="245" t="s">
        <v>42</v>
      </c>
      <c r="O112" s="85"/>
      <c r="P112" s="214">
        <f>O112*H112</f>
        <v>0</v>
      </c>
      <c r="Q112" s="214">
        <v>0.00059999999999999995</v>
      </c>
      <c r="R112" s="214">
        <f>Q112*H112</f>
        <v>0.28427999999999998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174</v>
      </c>
      <c r="AT112" s="216" t="s">
        <v>202</v>
      </c>
      <c r="AU112" s="216" t="s">
        <v>144</v>
      </c>
      <c r="AY112" s="18" t="s">
        <v>124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131</v>
      </c>
      <c r="BM112" s="216" t="s">
        <v>628</v>
      </c>
    </row>
    <row r="113" s="13" customFormat="1">
      <c r="A113" s="13"/>
      <c r="B113" s="225"/>
      <c r="C113" s="226"/>
      <c r="D113" s="223" t="s">
        <v>142</v>
      </c>
      <c r="E113" s="227" t="s">
        <v>19</v>
      </c>
      <c r="F113" s="228" t="s">
        <v>629</v>
      </c>
      <c r="G113" s="226"/>
      <c r="H113" s="229">
        <v>473.80000000000001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142</v>
      </c>
      <c r="AU113" s="235" t="s">
        <v>144</v>
      </c>
      <c r="AV113" s="13" t="s">
        <v>81</v>
      </c>
      <c r="AW113" s="13" t="s">
        <v>33</v>
      </c>
      <c r="AX113" s="13" t="s">
        <v>79</v>
      </c>
      <c r="AY113" s="235" t="s">
        <v>124</v>
      </c>
    </row>
    <row r="114" s="12" customFormat="1" ht="20.88" customHeight="1">
      <c r="A114" s="12"/>
      <c r="B114" s="189"/>
      <c r="C114" s="190"/>
      <c r="D114" s="191" t="s">
        <v>70</v>
      </c>
      <c r="E114" s="203" t="s">
        <v>155</v>
      </c>
      <c r="F114" s="203" t="s">
        <v>630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SUM(P115:P117)</f>
        <v>0</v>
      </c>
      <c r="Q114" s="197"/>
      <c r="R114" s="198">
        <f>SUM(R115:R117)</f>
        <v>10.077013920000001</v>
      </c>
      <c r="S114" s="197"/>
      <c r="T114" s="199">
        <f>SUM(T115:T117)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79</v>
      </c>
      <c r="AT114" s="201" t="s">
        <v>70</v>
      </c>
      <c r="AU114" s="201" t="s">
        <v>81</v>
      </c>
      <c r="AY114" s="200" t="s">
        <v>124</v>
      </c>
      <c r="BK114" s="202">
        <f>SUM(BK115:BK117)</f>
        <v>0</v>
      </c>
    </row>
    <row r="115" s="2" customFormat="1" ht="33" customHeight="1">
      <c r="A115" s="39"/>
      <c r="B115" s="40"/>
      <c r="C115" s="205" t="s">
        <v>185</v>
      </c>
      <c r="D115" s="205" t="s">
        <v>126</v>
      </c>
      <c r="E115" s="206" t="s">
        <v>631</v>
      </c>
      <c r="F115" s="207" t="s">
        <v>632</v>
      </c>
      <c r="G115" s="208" t="s">
        <v>129</v>
      </c>
      <c r="H115" s="209">
        <v>60</v>
      </c>
      <c r="I115" s="210"/>
      <c r="J115" s="211">
        <f>ROUND(I115*H115,2)</f>
        <v>0</v>
      </c>
      <c r="K115" s="207" t="s">
        <v>130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0.16795023200000001</v>
      </c>
      <c r="R115" s="214">
        <f>Q115*H115</f>
        <v>10.077013920000001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131</v>
      </c>
      <c r="AT115" s="216" t="s">
        <v>126</v>
      </c>
      <c r="AU115" s="216" t="s">
        <v>144</v>
      </c>
      <c r="AY115" s="18" t="s">
        <v>124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131</v>
      </c>
      <c r="BM115" s="216" t="s">
        <v>633</v>
      </c>
    </row>
    <row r="116" s="2" customFormat="1">
      <c r="A116" s="39"/>
      <c r="B116" s="40"/>
      <c r="C116" s="41"/>
      <c r="D116" s="218" t="s">
        <v>133</v>
      </c>
      <c r="E116" s="41"/>
      <c r="F116" s="219" t="s">
        <v>634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133</v>
      </c>
      <c r="AU116" s="18" t="s">
        <v>144</v>
      </c>
    </row>
    <row r="117" s="2" customFormat="1">
      <c r="A117" s="39"/>
      <c r="B117" s="40"/>
      <c r="C117" s="41"/>
      <c r="D117" s="223" t="s">
        <v>135</v>
      </c>
      <c r="E117" s="41"/>
      <c r="F117" s="224" t="s">
        <v>635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135</v>
      </c>
      <c r="AU117" s="18" t="s">
        <v>144</v>
      </c>
    </row>
    <row r="118" s="12" customFormat="1" ht="20.88" customHeight="1">
      <c r="A118" s="12"/>
      <c r="B118" s="189"/>
      <c r="C118" s="190"/>
      <c r="D118" s="191" t="s">
        <v>70</v>
      </c>
      <c r="E118" s="203" t="s">
        <v>180</v>
      </c>
      <c r="F118" s="203" t="s">
        <v>305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SUM(P119:P120)</f>
        <v>0</v>
      </c>
      <c r="Q118" s="197"/>
      <c r="R118" s="198">
        <f>SUM(R119:R120)</f>
        <v>0</v>
      </c>
      <c r="S118" s="197"/>
      <c r="T118" s="199">
        <f>SUM(T119:T120)</f>
        <v>40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79</v>
      </c>
      <c r="AT118" s="201" t="s">
        <v>70</v>
      </c>
      <c r="AU118" s="201" t="s">
        <v>81</v>
      </c>
      <c r="AY118" s="200" t="s">
        <v>124</v>
      </c>
      <c r="BK118" s="202">
        <f>SUM(BK119:BK120)</f>
        <v>0</v>
      </c>
    </row>
    <row r="119" s="2" customFormat="1" ht="33" customHeight="1">
      <c r="A119" s="39"/>
      <c r="B119" s="40"/>
      <c r="C119" s="205" t="s">
        <v>191</v>
      </c>
      <c r="D119" s="205" t="s">
        <v>126</v>
      </c>
      <c r="E119" s="206" t="s">
        <v>636</v>
      </c>
      <c r="F119" s="207" t="s">
        <v>637</v>
      </c>
      <c r="G119" s="208" t="s">
        <v>129</v>
      </c>
      <c r="H119" s="209">
        <v>2000</v>
      </c>
      <c r="I119" s="210"/>
      <c r="J119" s="211">
        <f>ROUND(I119*H119,2)</f>
        <v>0</v>
      </c>
      <c r="K119" s="207" t="s">
        <v>130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0.02</v>
      </c>
      <c r="T119" s="215">
        <f>S119*H119</f>
        <v>40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131</v>
      </c>
      <c r="AT119" s="216" t="s">
        <v>126</v>
      </c>
      <c r="AU119" s="216" t="s">
        <v>144</v>
      </c>
      <c r="AY119" s="18" t="s">
        <v>124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131</v>
      </c>
      <c r="BM119" s="216" t="s">
        <v>638</v>
      </c>
    </row>
    <row r="120" s="2" customFormat="1">
      <c r="A120" s="39"/>
      <c r="B120" s="40"/>
      <c r="C120" s="41"/>
      <c r="D120" s="218" t="s">
        <v>133</v>
      </c>
      <c r="E120" s="41"/>
      <c r="F120" s="219" t="s">
        <v>639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133</v>
      </c>
      <c r="AU120" s="18" t="s">
        <v>144</v>
      </c>
    </row>
    <row r="121" s="12" customFormat="1" ht="20.88" customHeight="1">
      <c r="A121" s="12"/>
      <c r="B121" s="189"/>
      <c r="C121" s="190"/>
      <c r="D121" s="191" t="s">
        <v>70</v>
      </c>
      <c r="E121" s="203" t="s">
        <v>224</v>
      </c>
      <c r="F121" s="203" t="s">
        <v>225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SUM(P122:P125)</f>
        <v>0</v>
      </c>
      <c r="Q121" s="197"/>
      <c r="R121" s="198">
        <f>SUM(R122:R125)</f>
        <v>0</v>
      </c>
      <c r="S121" s="197"/>
      <c r="T121" s="199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79</v>
      </c>
      <c r="AT121" s="201" t="s">
        <v>70</v>
      </c>
      <c r="AU121" s="201" t="s">
        <v>81</v>
      </c>
      <c r="AY121" s="200" t="s">
        <v>124</v>
      </c>
      <c r="BK121" s="202">
        <f>SUM(BK122:BK125)</f>
        <v>0</v>
      </c>
    </row>
    <row r="122" s="2" customFormat="1" ht="16.5" customHeight="1">
      <c r="A122" s="39"/>
      <c r="B122" s="40"/>
      <c r="C122" s="205" t="s">
        <v>8</v>
      </c>
      <c r="D122" s="205" t="s">
        <v>126</v>
      </c>
      <c r="E122" s="206" t="s">
        <v>227</v>
      </c>
      <c r="F122" s="207" t="s">
        <v>228</v>
      </c>
      <c r="G122" s="208" t="s">
        <v>229</v>
      </c>
      <c r="H122" s="209">
        <v>10.728</v>
      </c>
      <c r="I122" s="210"/>
      <c r="J122" s="211">
        <f>ROUND(I122*H122,2)</f>
        <v>0</v>
      </c>
      <c r="K122" s="207" t="s">
        <v>130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131</v>
      </c>
      <c r="AT122" s="216" t="s">
        <v>126</v>
      </c>
      <c r="AU122" s="216" t="s">
        <v>144</v>
      </c>
      <c r="AY122" s="18" t="s">
        <v>124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131</v>
      </c>
      <c r="BM122" s="216" t="s">
        <v>640</v>
      </c>
    </row>
    <row r="123" s="2" customFormat="1">
      <c r="A123" s="39"/>
      <c r="B123" s="40"/>
      <c r="C123" s="41"/>
      <c r="D123" s="218" t="s">
        <v>133</v>
      </c>
      <c r="E123" s="41"/>
      <c r="F123" s="219" t="s">
        <v>231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133</v>
      </c>
      <c r="AU123" s="18" t="s">
        <v>144</v>
      </c>
    </row>
    <row r="124" s="2" customFormat="1" ht="24.15" customHeight="1">
      <c r="A124" s="39"/>
      <c r="B124" s="40"/>
      <c r="C124" s="205" t="s">
        <v>201</v>
      </c>
      <c r="D124" s="205" t="s">
        <v>126</v>
      </c>
      <c r="E124" s="206" t="s">
        <v>233</v>
      </c>
      <c r="F124" s="207" t="s">
        <v>234</v>
      </c>
      <c r="G124" s="208" t="s">
        <v>229</v>
      </c>
      <c r="H124" s="209">
        <v>10.728</v>
      </c>
      <c r="I124" s="210"/>
      <c r="J124" s="211">
        <f>ROUND(I124*H124,2)</f>
        <v>0</v>
      </c>
      <c r="K124" s="207" t="s">
        <v>130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131</v>
      </c>
      <c r="AT124" s="216" t="s">
        <v>126</v>
      </c>
      <c r="AU124" s="216" t="s">
        <v>144</v>
      </c>
      <c r="AY124" s="18" t="s">
        <v>124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131</v>
      </c>
      <c r="BM124" s="216" t="s">
        <v>641</v>
      </c>
    </row>
    <row r="125" s="2" customFormat="1">
      <c r="A125" s="39"/>
      <c r="B125" s="40"/>
      <c r="C125" s="41"/>
      <c r="D125" s="218" t="s">
        <v>133</v>
      </c>
      <c r="E125" s="41"/>
      <c r="F125" s="219" t="s">
        <v>236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133</v>
      </c>
      <c r="AU125" s="18" t="s">
        <v>144</v>
      </c>
    </row>
    <row r="126" s="12" customFormat="1" ht="22.8" customHeight="1">
      <c r="A126" s="12"/>
      <c r="B126" s="189"/>
      <c r="C126" s="190"/>
      <c r="D126" s="191" t="s">
        <v>70</v>
      </c>
      <c r="E126" s="203" t="s">
        <v>642</v>
      </c>
      <c r="F126" s="203" t="s">
        <v>643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SUM(P127:P135)</f>
        <v>0</v>
      </c>
      <c r="Q126" s="197"/>
      <c r="R126" s="198">
        <f>SUM(R127:R135)</f>
        <v>0</v>
      </c>
      <c r="S126" s="197"/>
      <c r="T126" s="199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155</v>
      </c>
      <c r="AT126" s="201" t="s">
        <v>70</v>
      </c>
      <c r="AU126" s="201" t="s">
        <v>79</v>
      </c>
      <c r="AY126" s="200" t="s">
        <v>124</v>
      </c>
      <c r="BK126" s="202">
        <f>SUM(BK127:BK135)</f>
        <v>0</v>
      </c>
    </row>
    <row r="127" s="2" customFormat="1" ht="16.5" customHeight="1">
      <c r="A127" s="39"/>
      <c r="B127" s="40"/>
      <c r="C127" s="205" t="s">
        <v>209</v>
      </c>
      <c r="D127" s="205" t="s">
        <v>126</v>
      </c>
      <c r="E127" s="206" t="s">
        <v>644</v>
      </c>
      <c r="F127" s="207" t="s">
        <v>645</v>
      </c>
      <c r="G127" s="208" t="s">
        <v>646</v>
      </c>
      <c r="H127" s="209">
        <v>1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647</v>
      </c>
      <c r="AT127" s="216" t="s">
        <v>126</v>
      </c>
      <c r="AU127" s="216" t="s">
        <v>81</v>
      </c>
      <c r="AY127" s="18" t="s">
        <v>124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647</v>
      </c>
      <c r="BM127" s="216" t="s">
        <v>648</v>
      </c>
    </row>
    <row r="128" s="2" customFormat="1">
      <c r="A128" s="39"/>
      <c r="B128" s="40"/>
      <c r="C128" s="41"/>
      <c r="D128" s="223" t="s">
        <v>135</v>
      </c>
      <c r="E128" s="41"/>
      <c r="F128" s="224" t="s">
        <v>649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135</v>
      </c>
      <c r="AU128" s="18" t="s">
        <v>81</v>
      </c>
    </row>
    <row r="129" s="2" customFormat="1" ht="16.5" customHeight="1">
      <c r="A129" s="39"/>
      <c r="B129" s="40"/>
      <c r="C129" s="205" t="s">
        <v>214</v>
      </c>
      <c r="D129" s="205" t="s">
        <v>126</v>
      </c>
      <c r="E129" s="206" t="s">
        <v>650</v>
      </c>
      <c r="F129" s="207" t="s">
        <v>651</v>
      </c>
      <c r="G129" s="208" t="s">
        <v>646</v>
      </c>
      <c r="H129" s="209">
        <v>1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647</v>
      </c>
      <c r="AT129" s="216" t="s">
        <v>126</v>
      </c>
      <c r="AU129" s="216" t="s">
        <v>81</v>
      </c>
      <c r="AY129" s="18" t="s">
        <v>124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647</v>
      </c>
      <c r="BM129" s="216" t="s">
        <v>652</v>
      </c>
    </row>
    <row r="130" s="2" customFormat="1">
      <c r="A130" s="39"/>
      <c r="B130" s="40"/>
      <c r="C130" s="41"/>
      <c r="D130" s="223" t="s">
        <v>135</v>
      </c>
      <c r="E130" s="41"/>
      <c r="F130" s="224" t="s">
        <v>653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135</v>
      </c>
      <c r="AU130" s="18" t="s">
        <v>81</v>
      </c>
    </row>
    <row r="131" s="2" customFormat="1" ht="16.5" customHeight="1">
      <c r="A131" s="39"/>
      <c r="B131" s="40"/>
      <c r="C131" s="205" t="s">
        <v>219</v>
      </c>
      <c r="D131" s="205" t="s">
        <v>126</v>
      </c>
      <c r="E131" s="206" t="s">
        <v>654</v>
      </c>
      <c r="F131" s="207" t="s">
        <v>655</v>
      </c>
      <c r="G131" s="208" t="s">
        <v>646</v>
      </c>
      <c r="H131" s="209">
        <v>1</v>
      </c>
      <c r="I131" s="210"/>
      <c r="J131" s="211">
        <f>ROUND(I131*H131,2)</f>
        <v>0</v>
      </c>
      <c r="K131" s="207" t="s">
        <v>19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647</v>
      </c>
      <c r="AT131" s="216" t="s">
        <v>126</v>
      </c>
      <c r="AU131" s="216" t="s">
        <v>81</v>
      </c>
      <c r="AY131" s="18" t="s">
        <v>124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647</v>
      </c>
      <c r="BM131" s="216" t="s">
        <v>656</v>
      </c>
    </row>
    <row r="132" s="2" customFormat="1">
      <c r="A132" s="39"/>
      <c r="B132" s="40"/>
      <c r="C132" s="41"/>
      <c r="D132" s="223" t="s">
        <v>135</v>
      </c>
      <c r="E132" s="41"/>
      <c r="F132" s="224" t="s">
        <v>657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135</v>
      </c>
      <c r="AU132" s="18" t="s">
        <v>81</v>
      </c>
    </row>
    <row r="133" s="2" customFormat="1" ht="16.5" customHeight="1">
      <c r="A133" s="39"/>
      <c r="B133" s="40"/>
      <c r="C133" s="205" t="s">
        <v>226</v>
      </c>
      <c r="D133" s="205" t="s">
        <v>126</v>
      </c>
      <c r="E133" s="206" t="s">
        <v>658</v>
      </c>
      <c r="F133" s="207" t="s">
        <v>659</v>
      </c>
      <c r="G133" s="208" t="s">
        <v>646</v>
      </c>
      <c r="H133" s="209">
        <v>1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647</v>
      </c>
      <c r="AT133" s="216" t="s">
        <v>126</v>
      </c>
      <c r="AU133" s="216" t="s">
        <v>81</v>
      </c>
      <c r="AY133" s="18" t="s">
        <v>124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647</v>
      </c>
      <c r="BM133" s="216" t="s">
        <v>660</v>
      </c>
    </row>
    <row r="134" s="2" customFormat="1" ht="16.5" customHeight="1">
      <c r="A134" s="39"/>
      <c r="B134" s="40"/>
      <c r="C134" s="205" t="s">
        <v>232</v>
      </c>
      <c r="D134" s="205" t="s">
        <v>126</v>
      </c>
      <c r="E134" s="206" t="s">
        <v>661</v>
      </c>
      <c r="F134" s="207" t="s">
        <v>662</v>
      </c>
      <c r="G134" s="208" t="s">
        <v>646</v>
      </c>
      <c r="H134" s="209">
        <v>1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647</v>
      </c>
      <c r="AT134" s="216" t="s">
        <v>126</v>
      </c>
      <c r="AU134" s="216" t="s">
        <v>81</v>
      </c>
      <c r="AY134" s="18" t="s">
        <v>124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647</v>
      </c>
      <c r="BM134" s="216" t="s">
        <v>663</v>
      </c>
    </row>
    <row r="135" s="2" customFormat="1">
      <c r="A135" s="39"/>
      <c r="B135" s="40"/>
      <c r="C135" s="41"/>
      <c r="D135" s="223" t="s">
        <v>135</v>
      </c>
      <c r="E135" s="41"/>
      <c r="F135" s="224" t="s">
        <v>664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135</v>
      </c>
      <c r="AU135" s="18" t="s">
        <v>81</v>
      </c>
    </row>
    <row r="136" s="12" customFormat="1" ht="22.8" customHeight="1">
      <c r="A136" s="12"/>
      <c r="B136" s="189"/>
      <c r="C136" s="190"/>
      <c r="D136" s="191" t="s">
        <v>70</v>
      </c>
      <c r="E136" s="203" t="s">
        <v>665</v>
      </c>
      <c r="F136" s="203" t="s">
        <v>666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SUM(P137:P138)</f>
        <v>0</v>
      </c>
      <c r="Q136" s="197"/>
      <c r="R136" s="198">
        <f>SUM(R137:R138)</f>
        <v>0</v>
      </c>
      <c r="S136" s="197"/>
      <c r="T136" s="199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155</v>
      </c>
      <c r="AT136" s="201" t="s">
        <v>70</v>
      </c>
      <c r="AU136" s="201" t="s">
        <v>79</v>
      </c>
      <c r="AY136" s="200" t="s">
        <v>124</v>
      </c>
      <c r="BK136" s="202">
        <f>SUM(BK137:BK138)</f>
        <v>0</v>
      </c>
    </row>
    <row r="137" s="2" customFormat="1" ht="16.5" customHeight="1">
      <c r="A137" s="39"/>
      <c r="B137" s="40"/>
      <c r="C137" s="205" t="s">
        <v>321</v>
      </c>
      <c r="D137" s="205" t="s">
        <v>126</v>
      </c>
      <c r="E137" s="206" t="s">
        <v>667</v>
      </c>
      <c r="F137" s="207" t="s">
        <v>668</v>
      </c>
      <c r="G137" s="208" t="s">
        <v>646</v>
      </c>
      <c r="H137" s="209">
        <v>1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647</v>
      </c>
      <c r="AT137" s="216" t="s">
        <v>126</v>
      </c>
      <c r="AU137" s="216" t="s">
        <v>81</v>
      </c>
      <c r="AY137" s="18" t="s">
        <v>124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647</v>
      </c>
      <c r="BM137" s="216" t="s">
        <v>669</v>
      </c>
    </row>
    <row r="138" s="2" customFormat="1">
      <c r="A138" s="39"/>
      <c r="B138" s="40"/>
      <c r="C138" s="41"/>
      <c r="D138" s="223" t="s">
        <v>135</v>
      </c>
      <c r="E138" s="41"/>
      <c r="F138" s="224" t="s">
        <v>670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135</v>
      </c>
      <c r="AU138" s="18" t="s">
        <v>81</v>
      </c>
    </row>
    <row r="139" s="12" customFormat="1" ht="22.8" customHeight="1">
      <c r="A139" s="12"/>
      <c r="B139" s="189"/>
      <c r="C139" s="190"/>
      <c r="D139" s="191" t="s">
        <v>70</v>
      </c>
      <c r="E139" s="203" t="s">
        <v>671</v>
      </c>
      <c r="F139" s="203" t="s">
        <v>672</v>
      </c>
      <c r="G139" s="190"/>
      <c r="H139" s="190"/>
      <c r="I139" s="193"/>
      <c r="J139" s="204">
        <f>BK139</f>
        <v>0</v>
      </c>
      <c r="K139" s="190"/>
      <c r="L139" s="195"/>
      <c r="M139" s="196"/>
      <c r="N139" s="197"/>
      <c r="O139" s="197"/>
      <c r="P139" s="198">
        <f>SUM(P140:P154)</f>
        <v>0</v>
      </c>
      <c r="Q139" s="197"/>
      <c r="R139" s="198">
        <f>SUM(R140:R154)</f>
        <v>0</v>
      </c>
      <c r="S139" s="197"/>
      <c r="T139" s="199">
        <f>SUM(T140:T154)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0" t="s">
        <v>155</v>
      </c>
      <c r="AT139" s="201" t="s">
        <v>70</v>
      </c>
      <c r="AU139" s="201" t="s">
        <v>79</v>
      </c>
      <c r="AY139" s="200" t="s">
        <v>124</v>
      </c>
      <c r="BK139" s="202">
        <f>SUM(BK140:BK154)</f>
        <v>0</v>
      </c>
    </row>
    <row r="140" s="2" customFormat="1" ht="16.5" customHeight="1">
      <c r="A140" s="39"/>
      <c r="B140" s="40"/>
      <c r="C140" s="205" t="s">
        <v>417</v>
      </c>
      <c r="D140" s="205" t="s">
        <v>126</v>
      </c>
      <c r="E140" s="206" t="s">
        <v>673</v>
      </c>
      <c r="F140" s="207" t="s">
        <v>672</v>
      </c>
      <c r="G140" s="208" t="s">
        <v>646</v>
      </c>
      <c r="H140" s="209">
        <v>1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647</v>
      </c>
      <c r="AT140" s="216" t="s">
        <v>126</v>
      </c>
      <c r="AU140" s="216" t="s">
        <v>81</v>
      </c>
      <c r="AY140" s="18" t="s">
        <v>124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647</v>
      </c>
      <c r="BM140" s="216" t="s">
        <v>674</v>
      </c>
    </row>
    <row r="141" s="2" customFormat="1">
      <c r="A141" s="39"/>
      <c r="B141" s="40"/>
      <c r="C141" s="41"/>
      <c r="D141" s="223" t="s">
        <v>135</v>
      </c>
      <c r="E141" s="41"/>
      <c r="F141" s="224" t="s">
        <v>675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135</v>
      </c>
      <c r="AU141" s="18" t="s">
        <v>81</v>
      </c>
    </row>
    <row r="142" s="2" customFormat="1" ht="16.5" customHeight="1">
      <c r="A142" s="39"/>
      <c r="B142" s="40"/>
      <c r="C142" s="205" t="s">
        <v>7</v>
      </c>
      <c r="D142" s="205" t="s">
        <v>126</v>
      </c>
      <c r="E142" s="206" t="s">
        <v>676</v>
      </c>
      <c r="F142" s="207" t="s">
        <v>677</v>
      </c>
      <c r="G142" s="208" t="s">
        <v>152</v>
      </c>
      <c r="H142" s="209">
        <v>90</v>
      </c>
      <c r="I142" s="210"/>
      <c r="J142" s="211">
        <f>ROUND(I142*H142,2)</f>
        <v>0</v>
      </c>
      <c r="K142" s="207" t="s">
        <v>130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647</v>
      </c>
      <c r="AT142" s="216" t="s">
        <v>126</v>
      </c>
      <c r="AU142" s="216" t="s">
        <v>81</v>
      </c>
      <c r="AY142" s="18" t="s">
        <v>124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647</v>
      </c>
      <c r="BM142" s="216" t="s">
        <v>678</v>
      </c>
    </row>
    <row r="143" s="2" customFormat="1">
      <c r="A143" s="39"/>
      <c r="B143" s="40"/>
      <c r="C143" s="41"/>
      <c r="D143" s="218" t="s">
        <v>133</v>
      </c>
      <c r="E143" s="41"/>
      <c r="F143" s="219" t="s">
        <v>679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133</v>
      </c>
      <c r="AU143" s="18" t="s">
        <v>81</v>
      </c>
    </row>
    <row r="144" s="13" customFormat="1">
      <c r="A144" s="13"/>
      <c r="B144" s="225"/>
      <c r="C144" s="226"/>
      <c r="D144" s="223" t="s">
        <v>142</v>
      </c>
      <c r="E144" s="227" t="s">
        <v>19</v>
      </c>
      <c r="F144" s="228" t="s">
        <v>680</v>
      </c>
      <c r="G144" s="226"/>
      <c r="H144" s="229">
        <v>90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142</v>
      </c>
      <c r="AU144" s="235" t="s">
        <v>81</v>
      </c>
      <c r="AV144" s="13" t="s">
        <v>81</v>
      </c>
      <c r="AW144" s="13" t="s">
        <v>33</v>
      </c>
      <c r="AX144" s="13" t="s">
        <v>79</v>
      </c>
      <c r="AY144" s="235" t="s">
        <v>124</v>
      </c>
    </row>
    <row r="145" s="2" customFormat="1" ht="16.5" customHeight="1">
      <c r="A145" s="39"/>
      <c r="B145" s="40"/>
      <c r="C145" s="205" t="s">
        <v>423</v>
      </c>
      <c r="D145" s="205" t="s">
        <v>126</v>
      </c>
      <c r="E145" s="206" t="s">
        <v>681</v>
      </c>
      <c r="F145" s="207" t="s">
        <v>682</v>
      </c>
      <c r="G145" s="208" t="s">
        <v>646</v>
      </c>
      <c r="H145" s="209">
        <v>1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647</v>
      </c>
      <c r="AT145" s="216" t="s">
        <v>126</v>
      </c>
      <c r="AU145" s="216" t="s">
        <v>81</v>
      </c>
      <c r="AY145" s="18" t="s">
        <v>124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647</v>
      </c>
      <c r="BM145" s="216" t="s">
        <v>683</v>
      </c>
    </row>
    <row r="146" s="2" customFormat="1">
      <c r="A146" s="39"/>
      <c r="B146" s="40"/>
      <c r="C146" s="41"/>
      <c r="D146" s="223" t="s">
        <v>135</v>
      </c>
      <c r="E146" s="41"/>
      <c r="F146" s="224" t="s">
        <v>684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135</v>
      </c>
      <c r="AU146" s="18" t="s">
        <v>81</v>
      </c>
    </row>
    <row r="147" s="2" customFormat="1" ht="16.5" customHeight="1">
      <c r="A147" s="39"/>
      <c r="B147" s="40"/>
      <c r="C147" s="205" t="s">
        <v>556</v>
      </c>
      <c r="D147" s="205" t="s">
        <v>126</v>
      </c>
      <c r="E147" s="206" t="s">
        <v>685</v>
      </c>
      <c r="F147" s="207" t="s">
        <v>686</v>
      </c>
      <c r="G147" s="208" t="s">
        <v>646</v>
      </c>
      <c r="H147" s="209">
        <v>1</v>
      </c>
      <c r="I147" s="210"/>
      <c r="J147" s="211">
        <f>ROUND(I147*H147,2)</f>
        <v>0</v>
      </c>
      <c r="K147" s="207" t="s">
        <v>130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647</v>
      </c>
      <c r="AT147" s="216" t="s">
        <v>126</v>
      </c>
      <c r="AU147" s="216" t="s">
        <v>81</v>
      </c>
      <c r="AY147" s="18" t="s">
        <v>124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647</v>
      </c>
      <c r="BM147" s="216" t="s">
        <v>687</v>
      </c>
    </row>
    <row r="148" s="2" customFormat="1">
      <c r="A148" s="39"/>
      <c r="B148" s="40"/>
      <c r="C148" s="41"/>
      <c r="D148" s="218" t="s">
        <v>133</v>
      </c>
      <c r="E148" s="41"/>
      <c r="F148" s="219" t="s">
        <v>688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133</v>
      </c>
      <c r="AU148" s="18" t="s">
        <v>81</v>
      </c>
    </row>
    <row r="149" s="2" customFormat="1">
      <c r="A149" s="39"/>
      <c r="B149" s="40"/>
      <c r="C149" s="41"/>
      <c r="D149" s="223" t="s">
        <v>135</v>
      </c>
      <c r="E149" s="41"/>
      <c r="F149" s="224" t="s">
        <v>689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135</v>
      </c>
      <c r="AU149" s="18" t="s">
        <v>81</v>
      </c>
    </row>
    <row r="150" s="2" customFormat="1" ht="16.5" customHeight="1">
      <c r="A150" s="39"/>
      <c r="B150" s="40"/>
      <c r="C150" s="205" t="s">
        <v>558</v>
      </c>
      <c r="D150" s="205" t="s">
        <v>126</v>
      </c>
      <c r="E150" s="206" t="s">
        <v>690</v>
      </c>
      <c r="F150" s="207" t="s">
        <v>691</v>
      </c>
      <c r="G150" s="208" t="s">
        <v>646</v>
      </c>
      <c r="H150" s="209">
        <v>1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647</v>
      </c>
      <c r="AT150" s="216" t="s">
        <v>126</v>
      </c>
      <c r="AU150" s="216" t="s">
        <v>81</v>
      </c>
      <c r="AY150" s="18" t="s">
        <v>124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647</v>
      </c>
      <c r="BM150" s="216" t="s">
        <v>692</v>
      </c>
    </row>
    <row r="151" s="2" customFormat="1">
      <c r="A151" s="39"/>
      <c r="B151" s="40"/>
      <c r="C151" s="41"/>
      <c r="D151" s="223" t="s">
        <v>135</v>
      </c>
      <c r="E151" s="41"/>
      <c r="F151" s="224" t="s">
        <v>693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135</v>
      </c>
      <c r="AU151" s="18" t="s">
        <v>81</v>
      </c>
    </row>
    <row r="152" s="2" customFormat="1" ht="16.5" customHeight="1">
      <c r="A152" s="39"/>
      <c r="B152" s="40"/>
      <c r="C152" s="205" t="s">
        <v>560</v>
      </c>
      <c r="D152" s="205" t="s">
        <v>126</v>
      </c>
      <c r="E152" s="206" t="s">
        <v>694</v>
      </c>
      <c r="F152" s="207" t="s">
        <v>695</v>
      </c>
      <c r="G152" s="208" t="s">
        <v>646</v>
      </c>
      <c r="H152" s="209">
        <v>1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647</v>
      </c>
      <c r="AT152" s="216" t="s">
        <v>126</v>
      </c>
      <c r="AU152" s="216" t="s">
        <v>81</v>
      </c>
      <c r="AY152" s="18" t="s">
        <v>124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647</v>
      </c>
      <c r="BM152" s="216" t="s">
        <v>696</v>
      </c>
    </row>
    <row r="153" s="2" customFormat="1">
      <c r="A153" s="39"/>
      <c r="B153" s="40"/>
      <c r="C153" s="41"/>
      <c r="D153" s="223" t="s">
        <v>135</v>
      </c>
      <c r="E153" s="41"/>
      <c r="F153" s="224" t="s">
        <v>697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135</v>
      </c>
      <c r="AU153" s="18" t="s">
        <v>81</v>
      </c>
    </row>
    <row r="154" s="2" customFormat="1" ht="16.5" customHeight="1">
      <c r="A154" s="39"/>
      <c r="B154" s="40"/>
      <c r="C154" s="205" t="s">
        <v>407</v>
      </c>
      <c r="D154" s="205" t="s">
        <v>126</v>
      </c>
      <c r="E154" s="206" t="s">
        <v>698</v>
      </c>
      <c r="F154" s="207" t="s">
        <v>699</v>
      </c>
      <c r="G154" s="208" t="s">
        <v>205</v>
      </c>
      <c r="H154" s="209">
        <v>1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647</v>
      </c>
      <c r="AT154" s="216" t="s">
        <v>126</v>
      </c>
      <c r="AU154" s="216" t="s">
        <v>81</v>
      </c>
      <c r="AY154" s="18" t="s">
        <v>124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647</v>
      </c>
      <c r="BM154" s="216" t="s">
        <v>700</v>
      </c>
    </row>
    <row r="155" s="12" customFormat="1" ht="22.8" customHeight="1">
      <c r="A155" s="12"/>
      <c r="B155" s="189"/>
      <c r="C155" s="190"/>
      <c r="D155" s="191" t="s">
        <v>70</v>
      </c>
      <c r="E155" s="203" t="s">
        <v>701</v>
      </c>
      <c r="F155" s="203" t="s">
        <v>702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f>SUM(P156:P157)</f>
        <v>0</v>
      </c>
      <c r="Q155" s="197"/>
      <c r="R155" s="198">
        <f>SUM(R156:R157)</f>
        <v>0</v>
      </c>
      <c r="S155" s="197"/>
      <c r="T155" s="199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155</v>
      </c>
      <c r="AT155" s="201" t="s">
        <v>70</v>
      </c>
      <c r="AU155" s="201" t="s">
        <v>79</v>
      </c>
      <c r="AY155" s="200" t="s">
        <v>124</v>
      </c>
      <c r="BK155" s="202">
        <f>SUM(BK156:BK157)</f>
        <v>0</v>
      </c>
    </row>
    <row r="156" s="2" customFormat="1" ht="16.5" customHeight="1">
      <c r="A156" s="39"/>
      <c r="B156" s="40"/>
      <c r="C156" s="205" t="s">
        <v>563</v>
      </c>
      <c r="D156" s="205" t="s">
        <v>126</v>
      </c>
      <c r="E156" s="206" t="s">
        <v>703</v>
      </c>
      <c r="F156" s="207" t="s">
        <v>704</v>
      </c>
      <c r="G156" s="208" t="s">
        <v>646</v>
      </c>
      <c r="H156" s="209">
        <v>1</v>
      </c>
      <c r="I156" s="210"/>
      <c r="J156" s="211">
        <f>ROUND(I156*H156,2)</f>
        <v>0</v>
      </c>
      <c r="K156" s="207" t="s">
        <v>19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647</v>
      </c>
      <c r="AT156" s="216" t="s">
        <v>126</v>
      </c>
      <c r="AU156" s="216" t="s">
        <v>81</v>
      </c>
      <c r="AY156" s="18" t="s">
        <v>124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647</v>
      </c>
      <c r="BM156" s="216" t="s">
        <v>705</v>
      </c>
    </row>
    <row r="157" s="2" customFormat="1">
      <c r="A157" s="39"/>
      <c r="B157" s="40"/>
      <c r="C157" s="41"/>
      <c r="D157" s="223" t="s">
        <v>135</v>
      </c>
      <c r="E157" s="41"/>
      <c r="F157" s="224" t="s">
        <v>706</v>
      </c>
      <c r="G157" s="41"/>
      <c r="H157" s="41"/>
      <c r="I157" s="220"/>
      <c r="J157" s="41"/>
      <c r="K157" s="41"/>
      <c r="L157" s="45"/>
      <c r="M157" s="246"/>
      <c r="N157" s="247"/>
      <c r="O157" s="248"/>
      <c r="P157" s="248"/>
      <c r="Q157" s="248"/>
      <c r="R157" s="248"/>
      <c r="S157" s="248"/>
      <c r="T157" s="24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135</v>
      </c>
      <c r="AU157" s="18" t="s">
        <v>81</v>
      </c>
    </row>
    <row r="158" s="2" customFormat="1" ht="6.96" customHeight="1">
      <c r="A158" s="39"/>
      <c r="B158" s="60"/>
      <c r="C158" s="61"/>
      <c r="D158" s="61"/>
      <c r="E158" s="61"/>
      <c r="F158" s="61"/>
      <c r="G158" s="61"/>
      <c r="H158" s="61"/>
      <c r="I158" s="61"/>
      <c r="J158" s="61"/>
      <c r="K158" s="61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mnC1o0u2yxeG8ahdK6aJy3HbshpNXZoCVtVSCpFty5qNWkN68VdJxVPsgjp4/wlhmpu4PY5Idvg2VbVV5iXrTw==" hashValue="rtxTW0ttq9dguiiy3oknZJtajlogE8zoeUo/kY+rHybETe2YUZ+ZlZWq2PiwoaegW9AYa/+0TUnq654vAb9W8Q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5_01/111151131"/>
    <hyperlink ref="F98" r:id="rId2" display="https://podminky.urs.cz/item/CS_URS_2025_01/113311171"/>
    <hyperlink ref="F100" r:id="rId3" display="https://podminky.urs.cz/item/CS_URS_2025_01/181411121"/>
    <hyperlink ref="F104" r:id="rId4" display="https://podminky.urs.cz/item/CS_URS_2025_01/183403114"/>
    <hyperlink ref="F106" r:id="rId5" display="https://podminky.urs.cz/item/CS_URS_2025_01/184818231"/>
    <hyperlink ref="F108" r:id="rId6" display="https://podminky.urs.cz/item/CS_URS_2025_01/184818234"/>
    <hyperlink ref="F111" r:id="rId7" display="https://podminky.urs.cz/item/CS_URS_2025_01/213141113"/>
    <hyperlink ref="F116" r:id="rId8" display="https://podminky.urs.cz/item/CS_URS_2025_01/572241112"/>
    <hyperlink ref="F120" r:id="rId9" display="https://podminky.urs.cz/item/CS_URS_2025_01/938909331"/>
    <hyperlink ref="F123" r:id="rId10" display="https://podminky.urs.cz/item/CS_URS_2025_01/998323011"/>
    <hyperlink ref="F125" r:id="rId11" display="https://podminky.urs.cz/item/CS_URS_2025_01/998323091"/>
    <hyperlink ref="F143" r:id="rId12" display="https://podminky.urs.cz/item/CS_URS_2025_01/031303000"/>
    <hyperlink ref="F148" r:id="rId13" display="https://podminky.urs.cz/item/CS_URS_2025_01/034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707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708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709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710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711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712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713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714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715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716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717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78</v>
      </c>
      <c r="F18" s="276" t="s">
        <v>718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719</v>
      </c>
      <c r="F19" s="276" t="s">
        <v>720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721</v>
      </c>
      <c r="F20" s="276" t="s">
        <v>722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723</v>
      </c>
      <c r="F21" s="276" t="s">
        <v>724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725</v>
      </c>
      <c r="F22" s="276" t="s">
        <v>726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727</v>
      </c>
      <c r="F23" s="276" t="s">
        <v>728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729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730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731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732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733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734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735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736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737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110</v>
      </c>
      <c r="F36" s="276"/>
      <c r="G36" s="276" t="s">
        <v>738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739</v>
      </c>
      <c r="F37" s="276"/>
      <c r="G37" s="276" t="s">
        <v>740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52</v>
      </c>
      <c r="F38" s="276"/>
      <c r="G38" s="276" t="s">
        <v>741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53</v>
      </c>
      <c r="F39" s="276"/>
      <c r="G39" s="276" t="s">
        <v>742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111</v>
      </c>
      <c r="F40" s="276"/>
      <c r="G40" s="276" t="s">
        <v>743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112</v>
      </c>
      <c r="F41" s="276"/>
      <c r="G41" s="276" t="s">
        <v>744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745</v>
      </c>
      <c r="F42" s="276"/>
      <c r="G42" s="276" t="s">
        <v>746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747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748</v>
      </c>
      <c r="F44" s="276"/>
      <c r="G44" s="276" t="s">
        <v>749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114</v>
      </c>
      <c r="F45" s="276"/>
      <c r="G45" s="276" t="s">
        <v>750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751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752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753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754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755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756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757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758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759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760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761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762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763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764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765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766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767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768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769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770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771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772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773</v>
      </c>
      <c r="D76" s="294"/>
      <c r="E76" s="294"/>
      <c r="F76" s="294" t="s">
        <v>774</v>
      </c>
      <c r="G76" s="295"/>
      <c r="H76" s="294" t="s">
        <v>53</v>
      </c>
      <c r="I76" s="294" t="s">
        <v>56</v>
      </c>
      <c r="J76" s="294" t="s">
        <v>775</v>
      </c>
      <c r="K76" s="293"/>
    </row>
    <row r="77" s="1" customFormat="1" ht="17.25" customHeight="1">
      <c r="B77" s="291"/>
      <c r="C77" s="296" t="s">
        <v>776</v>
      </c>
      <c r="D77" s="296"/>
      <c r="E77" s="296"/>
      <c r="F77" s="297" t="s">
        <v>777</v>
      </c>
      <c r="G77" s="298"/>
      <c r="H77" s="296"/>
      <c r="I77" s="296"/>
      <c r="J77" s="296" t="s">
        <v>778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52</v>
      </c>
      <c r="D79" s="301"/>
      <c r="E79" s="301"/>
      <c r="F79" s="302" t="s">
        <v>779</v>
      </c>
      <c r="G79" s="303"/>
      <c r="H79" s="279" t="s">
        <v>780</v>
      </c>
      <c r="I79" s="279" t="s">
        <v>781</v>
      </c>
      <c r="J79" s="279">
        <v>20</v>
      </c>
      <c r="K79" s="293"/>
    </row>
    <row r="80" s="1" customFormat="1" ht="15" customHeight="1">
      <c r="B80" s="291"/>
      <c r="C80" s="279" t="s">
        <v>782</v>
      </c>
      <c r="D80" s="279"/>
      <c r="E80" s="279"/>
      <c r="F80" s="302" t="s">
        <v>779</v>
      </c>
      <c r="G80" s="303"/>
      <c r="H80" s="279" t="s">
        <v>783</v>
      </c>
      <c r="I80" s="279" t="s">
        <v>781</v>
      </c>
      <c r="J80" s="279">
        <v>120</v>
      </c>
      <c r="K80" s="293"/>
    </row>
    <row r="81" s="1" customFormat="1" ht="15" customHeight="1">
      <c r="B81" s="304"/>
      <c r="C81" s="279" t="s">
        <v>784</v>
      </c>
      <c r="D81" s="279"/>
      <c r="E81" s="279"/>
      <c r="F81" s="302" t="s">
        <v>785</v>
      </c>
      <c r="G81" s="303"/>
      <c r="H81" s="279" t="s">
        <v>786</v>
      </c>
      <c r="I81" s="279" t="s">
        <v>781</v>
      </c>
      <c r="J81" s="279">
        <v>50</v>
      </c>
      <c r="K81" s="293"/>
    </row>
    <row r="82" s="1" customFormat="1" ht="15" customHeight="1">
      <c r="B82" s="304"/>
      <c r="C82" s="279" t="s">
        <v>787</v>
      </c>
      <c r="D82" s="279"/>
      <c r="E82" s="279"/>
      <c r="F82" s="302" t="s">
        <v>779</v>
      </c>
      <c r="G82" s="303"/>
      <c r="H82" s="279" t="s">
        <v>788</v>
      </c>
      <c r="I82" s="279" t="s">
        <v>789</v>
      </c>
      <c r="J82" s="279"/>
      <c r="K82" s="293"/>
    </row>
    <row r="83" s="1" customFormat="1" ht="15" customHeight="1">
      <c r="B83" s="304"/>
      <c r="C83" s="305" t="s">
        <v>790</v>
      </c>
      <c r="D83" s="305"/>
      <c r="E83" s="305"/>
      <c r="F83" s="306" t="s">
        <v>785</v>
      </c>
      <c r="G83" s="305"/>
      <c r="H83" s="305" t="s">
        <v>791</v>
      </c>
      <c r="I83" s="305" t="s">
        <v>781</v>
      </c>
      <c r="J83" s="305">
        <v>15</v>
      </c>
      <c r="K83" s="293"/>
    </row>
    <row r="84" s="1" customFormat="1" ht="15" customHeight="1">
      <c r="B84" s="304"/>
      <c r="C84" s="305" t="s">
        <v>792</v>
      </c>
      <c r="D84" s="305"/>
      <c r="E84" s="305"/>
      <c r="F84" s="306" t="s">
        <v>785</v>
      </c>
      <c r="G84" s="305"/>
      <c r="H84" s="305" t="s">
        <v>793</v>
      </c>
      <c r="I84" s="305" t="s">
        <v>781</v>
      </c>
      <c r="J84" s="305">
        <v>15</v>
      </c>
      <c r="K84" s="293"/>
    </row>
    <row r="85" s="1" customFormat="1" ht="15" customHeight="1">
      <c r="B85" s="304"/>
      <c r="C85" s="305" t="s">
        <v>794</v>
      </c>
      <c r="D85" s="305"/>
      <c r="E85" s="305"/>
      <c r="F85" s="306" t="s">
        <v>785</v>
      </c>
      <c r="G85" s="305"/>
      <c r="H85" s="305" t="s">
        <v>795</v>
      </c>
      <c r="I85" s="305" t="s">
        <v>781</v>
      </c>
      <c r="J85" s="305">
        <v>20</v>
      </c>
      <c r="K85" s="293"/>
    </row>
    <row r="86" s="1" customFormat="1" ht="15" customHeight="1">
      <c r="B86" s="304"/>
      <c r="C86" s="305" t="s">
        <v>796</v>
      </c>
      <c r="D86" s="305"/>
      <c r="E86" s="305"/>
      <c r="F86" s="306" t="s">
        <v>785</v>
      </c>
      <c r="G86" s="305"/>
      <c r="H86" s="305" t="s">
        <v>797</v>
      </c>
      <c r="I86" s="305" t="s">
        <v>781</v>
      </c>
      <c r="J86" s="305">
        <v>20</v>
      </c>
      <c r="K86" s="293"/>
    </row>
    <row r="87" s="1" customFormat="1" ht="15" customHeight="1">
      <c r="B87" s="304"/>
      <c r="C87" s="279" t="s">
        <v>798</v>
      </c>
      <c r="D87" s="279"/>
      <c r="E87" s="279"/>
      <c r="F87" s="302" t="s">
        <v>785</v>
      </c>
      <c r="G87" s="303"/>
      <c r="H87" s="279" t="s">
        <v>799</v>
      </c>
      <c r="I87" s="279" t="s">
        <v>781</v>
      </c>
      <c r="J87" s="279">
        <v>50</v>
      </c>
      <c r="K87" s="293"/>
    </row>
    <row r="88" s="1" customFormat="1" ht="15" customHeight="1">
      <c r="B88" s="304"/>
      <c r="C88" s="279" t="s">
        <v>800</v>
      </c>
      <c r="D88" s="279"/>
      <c r="E88" s="279"/>
      <c r="F88" s="302" t="s">
        <v>785</v>
      </c>
      <c r="G88" s="303"/>
      <c r="H88" s="279" t="s">
        <v>801</v>
      </c>
      <c r="I88" s="279" t="s">
        <v>781</v>
      </c>
      <c r="J88" s="279">
        <v>20</v>
      </c>
      <c r="K88" s="293"/>
    </row>
    <row r="89" s="1" customFormat="1" ht="15" customHeight="1">
      <c r="B89" s="304"/>
      <c r="C89" s="279" t="s">
        <v>802</v>
      </c>
      <c r="D89" s="279"/>
      <c r="E89" s="279"/>
      <c r="F89" s="302" t="s">
        <v>785</v>
      </c>
      <c r="G89" s="303"/>
      <c r="H89" s="279" t="s">
        <v>803</v>
      </c>
      <c r="I89" s="279" t="s">
        <v>781</v>
      </c>
      <c r="J89" s="279">
        <v>20</v>
      </c>
      <c r="K89" s="293"/>
    </row>
    <row r="90" s="1" customFormat="1" ht="15" customHeight="1">
      <c r="B90" s="304"/>
      <c r="C90" s="279" t="s">
        <v>804</v>
      </c>
      <c r="D90" s="279"/>
      <c r="E90" s="279"/>
      <c r="F90" s="302" t="s">
        <v>785</v>
      </c>
      <c r="G90" s="303"/>
      <c r="H90" s="279" t="s">
        <v>805</v>
      </c>
      <c r="I90" s="279" t="s">
        <v>781</v>
      </c>
      <c r="J90" s="279">
        <v>50</v>
      </c>
      <c r="K90" s="293"/>
    </row>
    <row r="91" s="1" customFormat="1" ht="15" customHeight="1">
      <c r="B91" s="304"/>
      <c r="C91" s="279" t="s">
        <v>806</v>
      </c>
      <c r="D91" s="279"/>
      <c r="E91" s="279"/>
      <c r="F91" s="302" t="s">
        <v>785</v>
      </c>
      <c r="G91" s="303"/>
      <c r="H91" s="279" t="s">
        <v>806</v>
      </c>
      <c r="I91" s="279" t="s">
        <v>781</v>
      </c>
      <c r="J91" s="279">
        <v>50</v>
      </c>
      <c r="K91" s="293"/>
    </row>
    <row r="92" s="1" customFormat="1" ht="15" customHeight="1">
      <c r="B92" s="304"/>
      <c r="C92" s="279" t="s">
        <v>807</v>
      </c>
      <c r="D92" s="279"/>
      <c r="E92" s="279"/>
      <c r="F92" s="302" t="s">
        <v>785</v>
      </c>
      <c r="G92" s="303"/>
      <c r="H92" s="279" t="s">
        <v>808</v>
      </c>
      <c r="I92" s="279" t="s">
        <v>781</v>
      </c>
      <c r="J92" s="279">
        <v>255</v>
      </c>
      <c r="K92" s="293"/>
    </row>
    <row r="93" s="1" customFormat="1" ht="15" customHeight="1">
      <c r="B93" s="304"/>
      <c r="C93" s="279" t="s">
        <v>809</v>
      </c>
      <c r="D93" s="279"/>
      <c r="E93" s="279"/>
      <c r="F93" s="302" t="s">
        <v>779</v>
      </c>
      <c r="G93" s="303"/>
      <c r="H93" s="279" t="s">
        <v>810</v>
      </c>
      <c r="I93" s="279" t="s">
        <v>811</v>
      </c>
      <c r="J93" s="279"/>
      <c r="K93" s="293"/>
    </row>
    <row r="94" s="1" customFormat="1" ht="15" customHeight="1">
      <c r="B94" s="304"/>
      <c r="C94" s="279" t="s">
        <v>812</v>
      </c>
      <c r="D94" s="279"/>
      <c r="E94" s="279"/>
      <c r="F94" s="302" t="s">
        <v>779</v>
      </c>
      <c r="G94" s="303"/>
      <c r="H94" s="279" t="s">
        <v>813</v>
      </c>
      <c r="I94" s="279" t="s">
        <v>814</v>
      </c>
      <c r="J94" s="279"/>
      <c r="K94" s="293"/>
    </row>
    <row r="95" s="1" customFormat="1" ht="15" customHeight="1">
      <c r="B95" s="304"/>
      <c r="C95" s="279" t="s">
        <v>815</v>
      </c>
      <c r="D95" s="279"/>
      <c r="E95" s="279"/>
      <c r="F95" s="302" t="s">
        <v>779</v>
      </c>
      <c r="G95" s="303"/>
      <c r="H95" s="279" t="s">
        <v>815</v>
      </c>
      <c r="I95" s="279" t="s">
        <v>814</v>
      </c>
      <c r="J95" s="279"/>
      <c r="K95" s="293"/>
    </row>
    <row r="96" s="1" customFormat="1" ht="15" customHeight="1">
      <c r="B96" s="304"/>
      <c r="C96" s="279" t="s">
        <v>37</v>
      </c>
      <c r="D96" s="279"/>
      <c r="E96" s="279"/>
      <c r="F96" s="302" t="s">
        <v>779</v>
      </c>
      <c r="G96" s="303"/>
      <c r="H96" s="279" t="s">
        <v>816</v>
      </c>
      <c r="I96" s="279" t="s">
        <v>814</v>
      </c>
      <c r="J96" s="279"/>
      <c r="K96" s="293"/>
    </row>
    <row r="97" s="1" customFormat="1" ht="15" customHeight="1">
      <c r="B97" s="304"/>
      <c r="C97" s="279" t="s">
        <v>47</v>
      </c>
      <c r="D97" s="279"/>
      <c r="E97" s="279"/>
      <c r="F97" s="302" t="s">
        <v>779</v>
      </c>
      <c r="G97" s="303"/>
      <c r="H97" s="279" t="s">
        <v>817</v>
      </c>
      <c r="I97" s="279" t="s">
        <v>814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818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773</v>
      </c>
      <c r="D103" s="294"/>
      <c r="E103" s="294"/>
      <c r="F103" s="294" t="s">
        <v>774</v>
      </c>
      <c r="G103" s="295"/>
      <c r="H103" s="294" t="s">
        <v>53</v>
      </c>
      <c r="I103" s="294" t="s">
        <v>56</v>
      </c>
      <c r="J103" s="294" t="s">
        <v>775</v>
      </c>
      <c r="K103" s="293"/>
    </row>
    <row r="104" s="1" customFormat="1" ht="17.25" customHeight="1">
      <c r="B104" s="291"/>
      <c r="C104" s="296" t="s">
        <v>776</v>
      </c>
      <c r="D104" s="296"/>
      <c r="E104" s="296"/>
      <c r="F104" s="297" t="s">
        <v>777</v>
      </c>
      <c r="G104" s="298"/>
      <c r="H104" s="296"/>
      <c r="I104" s="296"/>
      <c r="J104" s="296" t="s">
        <v>778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52</v>
      </c>
      <c r="D106" s="301"/>
      <c r="E106" s="301"/>
      <c r="F106" s="302" t="s">
        <v>779</v>
      </c>
      <c r="G106" s="279"/>
      <c r="H106" s="279" t="s">
        <v>819</v>
      </c>
      <c r="I106" s="279" t="s">
        <v>781</v>
      </c>
      <c r="J106" s="279">
        <v>20</v>
      </c>
      <c r="K106" s="293"/>
    </row>
    <row r="107" s="1" customFormat="1" ht="15" customHeight="1">
      <c r="B107" s="291"/>
      <c r="C107" s="279" t="s">
        <v>782</v>
      </c>
      <c r="D107" s="279"/>
      <c r="E107" s="279"/>
      <c r="F107" s="302" t="s">
        <v>779</v>
      </c>
      <c r="G107" s="279"/>
      <c r="H107" s="279" t="s">
        <v>819</v>
      </c>
      <c r="I107" s="279" t="s">
        <v>781</v>
      </c>
      <c r="J107" s="279">
        <v>120</v>
      </c>
      <c r="K107" s="293"/>
    </row>
    <row r="108" s="1" customFormat="1" ht="15" customHeight="1">
      <c r="B108" s="304"/>
      <c r="C108" s="279" t="s">
        <v>784</v>
      </c>
      <c r="D108" s="279"/>
      <c r="E108" s="279"/>
      <c r="F108" s="302" t="s">
        <v>785</v>
      </c>
      <c r="G108" s="279"/>
      <c r="H108" s="279" t="s">
        <v>819</v>
      </c>
      <c r="I108" s="279" t="s">
        <v>781</v>
      </c>
      <c r="J108" s="279">
        <v>50</v>
      </c>
      <c r="K108" s="293"/>
    </row>
    <row r="109" s="1" customFormat="1" ht="15" customHeight="1">
      <c r="B109" s="304"/>
      <c r="C109" s="279" t="s">
        <v>787</v>
      </c>
      <c r="D109" s="279"/>
      <c r="E109" s="279"/>
      <c r="F109" s="302" t="s">
        <v>779</v>
      </c>
      <c r="G109" s="279"/>
      <c r="H109" s="279" t="s">
        <v>819</v>
      </c>
      <c r="I109" s="279" t="s">
        <v>789</v>
      </c>
      <c r="J109" s="279"/>
      <c r="K109" s="293"/>
    </row>
    <row r="110" s="1" customFormat="1" ht="15" customHeight="1">
      <c r="B110" s="304"/>
      <c r="C110" s="279" t="s">
        <v>798</v>
      </c>
      <c r="D110" s="279"/>
      <c r="E110" s="279"/>
      <c r="F110" s="302" t="s">
        <v>785</v>
      </c>
      <c r="G110" s="279"/>
      <c r="H110" s="279" t="s">
        <v>819</v>
      </c>
      <c r="I110" s="279" t="s">
        <v>781</v>
      </c>
      <c r="J110" s="279">
        <v>50</v>
      </c>
      <c r="K110" s="293"/>
    </row>
    <row r="111" s="1" customFormat="1" ht="15" customHeight="1">
      <c r="B111" s="304"/>
      <c r="C111" s="279" t="s">
        <v>806</v>
      </c>
      <c r="D111" s="279"/>
      <c r="E111" s="279"/>
      <c r="F111" s="302" t="s">
        <v>785</v>
      </c>
      <c r="G111" s="279"/>
      <c r="H111" s="279" t="s">
        <v>819</v>
      </c>
      <c r="I111" s="279" t="s">
        <v>781</v>
      </c>
      <c r="J111" s="279">
        <v>50</v>
      </c>
      <c r="K111" s="293"/>
    </row>
    <row r="112" s="1" customFormat="1" ht="15" customHeight="1">
      <c r="B112" s="304"/>
      <c r="C112" s="279" t="s">
        <v>804</v>
      </c>
      <c r="D112" s="279"/>
      <c r="E112" s="279"/>
      <c r="F112" s="302" t="s">
        <v>785</v>
      </c>
      <c r="G112" s="279"/>
      <c r="H112" s="279" t="s">
        <v>819</v>
      </c>
      <c r="I112" s="279" t="s">
        <v>781</v>
      </c>
      <c r="J112" s="279">
        <v>50</v>
      </c>
      <c r="K112" s="293"/>
    </row>
    <row r="113" s="1" customFormat="1" ht="15" customHeight="1">
      <c r="B113" s="304"/>
      <c r="C113" s="279" t="s">
        <v>52</v>
      </c>
      <c r="D113" s="279"/>
      <c r="E113" s="279"/>
      <c r="F113" s="302" t="s">
        <v>779</v>
      </c>
      <c r="G113" s="279"/>
      <c r="H113" s="279" t="s">
        <v>820</v>
      </c>
      <c r="I113" s="279" t="s">
        <v>781</v>
      </c>
      <c r="J113" s="279">
        <v>20</v>
      </c>
      <c r="K113" s="293"/>
    </row>
    <row r="114" s="1" customFormat="1" ht="15" customHeight="1">
      <c r="B114" s="304"/>
      <c r="C114" s="279" t="s">
        <v>821</v>
      </c>
      <c r="D114" s="279"/>
      <c r="E114" s="279"/>
      <c r="F114" s="302" t="s">
        <v>779</v>
      </c>
      <c r="G114" s="279"/>
      <c r="H114" s="279" t="s">
        <v>822</v>
      </c>
      <c r="I114" s="279" t="s">
        <v>781</v>
      </c>
      <c r="J114" s="279">
        <v>120</v>
      </c>
      <c r="K114" s="293"/>
    </row>
    <row r="115" s="1" customFormat="1" ht="15" customHeight="1">
      <c r="B115" s="304"/>
      <c r="C115" s="279" t="s">
        <v>37</v>
      </c>
      <c r="D115" s="279"/>
      <c r="E115" s="279"/>
      <c r="F115" s="302" t="s">
        <v>779</v>
      </c>
      <c r="G115" s="279"/>
      <c r="H115" s="279" t="s">
        <v>823</v>
      </c>
      <c r="I115" s="279" t="s">
        <v>814</v>
      </c>
      <c r="J115" s="279"/>
      <c r="K115" s="293"/>
    </row>
    <row r="116" s="1" customFormat="1" ht="15" customHeight="1">
      <c r="B116" s="304"/>
      <c r="C116" s="279" t="s">
        <v>47</v>
      </c>
      <c r="D116" s="279"/>
      <c r="E116" s="279"/>
      <c r="F116" s="302" t="s">
        <v>779</v>
      </c>
      <c r="G116" s="279"/>
      <c r="H116" s="279" t="s">
        <v>824</v>
      </c>
      <c r="I116" s="279" t="s">
        <v>814</v>
      </c>
      <c r="J116" s="279"/>
      <c r="K116" s="293"/>
    </row>
    <row r="117" s="1" customFormat="1" ht="15" customHeight="1">
      <c r="B117" s="304"/>
      <c r="C117" s="279" t="s">
        <v>56</v>
      </c>
      <c r="D117" s="279"/>
      <c r="E117" s="279"/>
      <c r="F117" s="302" t="s">
        <v>779</v>
      </c>
      <c r="G117" s="279"/>
      <c r="H117" s="279" t="s">
        <v>825</v>
      </c>
      <c r="I117" s="279" t="s">
        <v>826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827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773</v>
      </c>
      <c r="D123" s="294"/>
      <c r="E123" s="294"/>
      <c r="F123" s="294" t="s">
        <v>774</v>
      </c>
      <c r="G123" s="295"/>
      <c r="H123" s="294" t="s">
        <v>53</v>
      </c>
      <c r="I123" s="294" t="s">
        <v>56</v>
      </c>
      <c r="J123" s="294" t="s">
        <v>775</v>
      </c>
      <c r="K123" s="323"/>
    </row>
    <row r="124" s="1" customFormat="1" ht="17.25" customHeight="1">
      <c r="B124" s="322"/>
      <c r="C124" s="296" t="s">
        <v>776</v>
      </c>
      <c r="D124" s="296"/>
      <c r="E124" s="296"/>
      <c r="F124" s="297" t="s">
        <v>777</v>
      </c>
      <c r="G124" s="298"/>
      <c r="H124" s="296"/>
      <c r="I124" s="296"/>
      <c r="J124" s="296" t="s">
        <v>778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782</v>
      </c>
      <c r="D126" s="301"/>
      <c r="E126" s="301"/>
      <c r="F126" s="302" t="s">
        <v>779</v>
      </c>
      <c r="G126" s="279"/>
      <c r="H126" s="279" t="s">
        <v>819</v>
      </c>
      <c r="I126" s="279" t="s">
        <v>781</v>
      </c>
      <c r="J126" s="279">
        <v>120</v>
      </c>
      <c r="K126" s="327"/>
    </row>
    <row r="127" s="1" customFormat="1" ht="15" customHeight="1">
      <c r="B127" s="324"/>
      <c r="C127" s="279" t="s">
        <v>828</v>
      </c>
      <c r="D127" s="279"/>
      <c r="E127" s="279"/>
      <c r="F127" s="302" t="s">
        <v>779</v>
      </c>
      <c r="G127" s="279"/>
      <c r="H127" s="279" t="s">
        <v>829</v>
      </c>
      <c r="I127" s="279" t="s">
        <v>781</v>
      </c>
      <c r="J127" s="279" t="s">
        <v>830</v>
      </c>
      <c r="K127" s="327"/>
    </row>
    <row r="128" s="1" customFormat="1" ht="15" customHeight="1">
      <c r="B128" s="324"/>
      <c r="C128" s="279" t="s">
        <v>727</v>
      </c>
      <c r="D128" s="279"/>
      <c r="E128" s="279"/>
      <c r="F128" s="302" t="s">
        <v>779</v>
      </c>
      <c r="G128" s="279"/>
      <c r="H128" s="279" t="s">
        <v>831</v>
      </c>
      <c r="I128" s="279" t="s">
        <v>781</v>
      </c>
      <c r="J128" s="279" t="s">
        <v>830</v>
      </c>
      <c r="K128" s="327"/>
    </row>
    <row r="129" s="1" customFormat="1" ht="15" customHeight="1">
      <c r="B129" s="324"/>
      <c r="C129" s="279" t="s">
        <v>790</v>
      </c>
      <c r="D129" s="279"/>
      <c r="E129" s="279"/>
      <c r="F129" s="302" t="s">
        <v>785</v>
      </c>
      <c r="G129" s="279"/>
      <c r="H129" s="279" t="s">
        <v>791</v>
      </c>
      <c r="I129" s="279" t="s">
        <v>781</v>
      </c>
      <c r="J129" s="279">
        <v>15</v>
      </c>
      <c r="K129" s="327"/>
    </row>
    <row r="130" s="1" customFormat="1" ht="15" customHeight="1">
      <c r="B130" s="324"/>
      <c r="C130" s="305" t="s">
        <v>792</v>
      </c>
      <c r="D130" s="305"/>
      <c r="E130" s="305"/>
      <c r="F130" s="306" t="s">
        <v>785</v>
      </c>
      <c r="G130" s="305"/>
      <c r="H130" s="305" t="s">
        <v>793</v>
      </c>
      <c r="I130" s="305" t="s">
        <v>781</v>
      </c>
      <c r="J130" s="305">
        <v>15</v>
      </c>
      <c r="K130" s="327"/>
    </row>
    <row r="131" s="1" customFormat="1" ht="15" customHeight="1">
      <c r="B131" s="324"/>
      <c r="C131" s="305" t="s">
        <v>794</v>
      </c>
      <c r="D131" s="305"/>
      <c r="E131" s="305"/>
      <c r="F131" s="306" t="s">
        <v>785</v>
      </c>
      <c r="G131" s="305"/>
      <c r="H131" s="305" t="s">
        <v>795</v>
      </c>
      <c r="I131" s="305" t="s">
        <v>781</v>
      </c>
      <c r="J131" s="305">
        <v>20</v>
      </c>
      <c r="K131" s="327"/>
    </row>
    <row r="132" s="1" customFormat="1" ht="15" customHeight="1">
      <c r="B132" s="324"/>
      <c r="C132" s="305" t="s">
        <v>796</v>
      </c>
      <c r="D132" s="305"/>
      <c r="E132" s="305"/>
      <c r="F132" s="306" t="s">
        <v>785</v>
      </c>
      <c r="G132" s="305"/>
      <c r="H132" s="305" t="s">
        <v>797</v>
      </c>
      <c r="I132" s="305" t="s">
        <v>781</v>
      </c>
      <c r="J132" s="305">
        <v>20</v>
      </c>
      <c r="K132" s="327"/>
    </row>
    <row r="133" s="1" customFormat="1" ht="15" customHeight="1">
      <c r="B133" s="324"/>
      <c r="C133" s="279" t="s">
        <v>784</v>
      </c>
      <c r="D133" s="279"/>
      <c r="E133" s="279"/>
      <c r="F133" s="302" t="s">
        <v>785</v>
      </c>
      <c r="G133" s="279"/>
      <c r="H133" s="279" t="s">
        <v>819</v>
      </c>
      <c r="I133" s="279" t="s">
        <v>781</v>
      </c>
      <c r="J133" s="279">
        <v>50</v>
      </c>
      <c r="K133" s="327"/>
    </row>
    <row r="134" s="1" customFormat="1" ht="15" customHeight="1">
      <c r="B134" s="324"/>
      <c r="C134" s="279" t="s">
        <v>798</v>
      </c>
      <c r="D134" s="279"/>
      <c r="E134" s="279"/>
      <c r="F134" s="302" t="s">
        <v>785</v>
      </c>
      <c r="G134" s="279"/>
      <c r="H134" s="279" t="s">
        <v>819</v>
      </c>
      <c r="I134" s="279" t="s">
        <v>781</v>
      </c>
      <c r="J134" s="279">
        <v>50</v>
      </c>
      <c r="K134" s="327"/>
    </row>
    <row r="135" s="1" customFormat="1" ht="15" customHeight="1">
      <c r="B135" s="324"/>
      <c r="C135" s="279" t="s">
        <v>804</v>
      </c>
      <c r="D135" s="279"/>
      <c r="E135" s="279"/>
      <c r="F135" s="302" t="s">
        <v>785</v>
      </c>
      <c r="G135" s="279"/>
      <c r="H135" s="279" t="s">
        <v>819</v>
      </c>
      <c r="I135" s="279" t="s">
        <v>781</v>
      </c>
      <c r="J135" s="279">
        <v>50</v>
      </c>
      <c r="K135" s="327"/>
    </row>
    <row r="136" s="1" customFormat="1" ht="15" customHeight="1">
      <c r="B136" s="324"/>
      <c r="C136" s="279" t="s">
        <v>806</v>
      </c>
      <c r="D136" s="279"/>
      <c r="E136" s="279"/>
      <c r="F136" s="302" t="s">
        <v>785</v>
      </c>
      <c r="G136" s="279"/>
      <c r="H136" s="279" t="s">
        <v>819</v>
      </c>
      <c r="I136" s="279" t="s">
        <v>781</v>
      </c>
      <c r="J136" s="279">
        <v>50</v>
      </c>
      <c r="K136" s="327"/>
    </row>
    <row r="137" s="1" customFormat="1" ht="15" customHeight="1">
      <c r="B137" s="324"/>
      <c r="C137" s="279" t="s">
        <v>807</v>
      </c>
      <c r="D137" s="279"/>
      <c r="E137" s="279"/>
      <c r="F137" s="302" t="s">
        <v>785</v>
      </c>
      <c r="G137" s="279"/>
      <c r="H137" s="279" t="s">
        <v>832</v>
      </c>
      <c r="I137" s="279" t="s">
        <v>781</v>
      </c>
      <c r="J137" s="279">
        <v>255</v>
      </c>
      <c r="K137" s="327"/>
    </row>
    <row r="138" s="1" customFormat="1" ht="15" customHeight="1">
      <c r="B138" s="324"/>
      <c r="C138" s="279" t="s">
        <v>809</v>
      </c>
      <c r="D138" s="279"/>
      <c r="E138" s="279"/>
      <c r="F138" s="302" t="s">
        <v>779</v>
      </c>
      <c r="G138" s="279"/>
      <c r="H138" s="279" t="s">
        <v>833</v>
      </c>
      <c r="I138" s="279" t="s">
        <v>811</v>
      </c>
      <c r="J138" s="279"/>
      <c r="K138" s="327"/>
    </row>
    <row r="139" s="1" customFormat="1" ht="15" customHeight="1">
      <c r="B139" s="324"/>
      <c r="C139" s="279" t="s">
        <v>812</v>
      </c>
      <c r="D139" s="279"/>
      <c r="E139" s="279"/>
      <c r="F139" s="302" t="s">
        <v>779</v>
      </c>
      <c r="G139" s="279"/>
      <c r="H139" s="279" t="s">
        <v>834</v>
      </c>
      <c r="I139" s="279" t="s">
        <v>814</v>
      </c>
      <c r="J139" s="279"/>
      <c r="K139" s="327"/>
    </row>
    <row r="140" s="1" customFormat="1" ht="15" customHeight="1">
      <c r="B140" s="324"/>
      <c r="C140" s="279" t="s">
        <v>815</v>
      </c>
      <c r="D140" s="279"/>
      <c r="E140" s="279"/>
      <c r="F140" s="302" t="s">
        <v>779</v>
      </c>
      <c r="G140" s="279"/>
      <c r="H140" s="279" t="s">
        <v>815</v>
      </c>
      <c r="I140" s="279" t="s">
        <v>814</v>
      </c>
      <c r="J140" s="279"/>
      <c r="K140" s="327"/>
    </row>
    <row r="141" s="1" customFormat="1" ht="15" customHeight="1">
      <c r="B141" s="324"/>
      <c r="C141" s="279" t="s">
        <v>37</v>
      </c>
      <c r="D141" s="279"/>
      <c r="E141" s="279"/>
      <c r="F141" s="302" t="s">
        <v>779</v>
      </c>
      <c r="G141" s="279"/>
      <c r="H141" s="279" t="s">
        <v>835</v>
      </c>
      <c r="I141" s="279" t="s">
        <v>814</v>
      </c>
      <c r="J141" s="279"/>
      <c r="K141" s="327"/>
    </row>
    <row r="142" s="1" customFormat="1" ht="15" customHeight="1">
      <c r="B142" s="324"/>
      <c r="C142" s="279" t="s">
        <v>836</v>
      </c>
      <c r="D142" s="279"/>
      <c r="E142" s="279"/>
      <c r="F142" s="302" t="s">
        <v>779</v>
      </c>
      <c r="G142" s="279"/>
      <c r="H142" s="279" t="s">
        <v>837</v>
      </c>
      <c r="I142" s="279" t="s">
        <v>814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838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773</v>
      </c>
      <c r="D148" s="294"/>
      <c r="E148" s="294"/>
      <c r="F148" s="294" t="s">
        <v>774</v>
      </c>
      <c r="G148" s="295"/>
      <c r="H148" s="294" t="s">
        <v>53</v>
      </c>
      <c r="I148" s="294" t="s">
        <v>56</v>
      </c>
      <c r="J148" s="294" t="s">
        <v>775</v>
      </c>
      <c r="K148" s="293"/>
    </row>
    <row r="149" s="1" customFormat="1" ht="17.25" customHeight="1">
      <c r="B149" s="291"/>
      <c r="C149" s="296" t="s">
        <v>776</v>
      </c>
      <c r="D149" s="296"/>
      <c r="E149" s="296"/>
      <c r="F149" s="297" t="s">
        <v>777</v>
      </c>
      <c r="G149" s="298"/>
      <c r="H149" s="296"/>
      <c r="I149" s="296"/>
      <c r="J149" s="296" t="s">
        <v>778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782</v>
      </c>
      <c r="D151" s="279"/>
      <c r="E151" s="279"/>
      <c r="F151" s="332" t="s">
        <v>779</v>
      </c>
      <c r="G151" s="279"/>
      <c r="H151" s="331" t="s">
        <v>819</v>
      </c>
      <c r="I151" s="331" t="s">
        <v>781</v>
      </c>
      <c r="J151" s="331">
        <v>120</v>
      </c>
      <c r="K151" s="327"/>
    </row>
    <row r="152" s="1" customFormat="1" ht="15" customHeight="1">
      <c r="B152" s="304"/>
      <c r="C152" s="331" t="s">
        <v>828</v>
      </c>
      <c r="D152" s="279"/>
      <c r="E152" s="279"/>
      <c r="F152" s="332" t="s">
        <v>779</v>
      </c>
      <c r="G152" s="279"/>
      <c r="H152" s="331" t="s">
        <v>839</v>
      </c>
      <c r="I152" s="331" t="s">
        <v>781</v>
      </c>
      <c r="J152" s="331" t="s">
        <v>830</v>
      </c>
      <c r="K152" s="327"/>
    </row>
    <row r="153" s="1" customFormat="1" ht="15" customHeight="1">
      <c r="B153" s="304"/>
      <c r="C153" s="331" t="s">
        <v>727</v>
      </c>
      <c r="D153" s="279"/>
      <c r="E153" s="279"/>
      <c r="F153" s="332" t="s">
        <v>779</v>
      </c>
      <c r="G153" s="279"/>
      <c r="H153" s="331" t="s">
        <v>840</v>
      </c>
      <c r="I153" s="331" t="s">
        <v>781</v>
      </c>
      <c r="J153" s="331" t="s">
        <v>830</v>
      </c>
      <c r="K153" s="327"/>
    </row>
    <row r="154" s="1" customFormat="1" ht="15" customHeight="1">
      <c r="B154" s="304"/>
      <c r="C154" s="331" t="s">
        <v>784</v>
      </c>
      <c r="D154" s="279"/>
      <c r="E154" s="279"/>
      <c r="F154" s="332" t="s">
        <v>785</v>
      </c>
      <c r="G154" s="279"/>
      <c r="H154" s="331" t="s">
        <v>819</v>
      </c>
      <c r="I154" s="331" t="s">
        <v>781</v>
      </c>
      <c r="J154" s="331">
        <v>50</v>
      </c>
      <c r="K154" s="327"/>
    </row>
    <row r="155" s="1" customFormat="1" ht="15" customHeight="1">
      <c r="B155" s="304"/>
      <c r="C155" s="331" t="s">
        <v>787</v>
      </c>
      <c r="D155" s="279"/>
      <c r="E155" s="279"/>
      <c r="F155" s="332" t="s">
        <v>779</v>
      </c>
      <c r="G155" s="279"/>
      <c r="H155" s="331" t="s">
        <v>819</v>
      </c>
      <c r="I155" s="331" t="s">
        <v>789</v>
      </c>
      <c r="J155" s="331"/>
      <c r="K155" s="327"/>
    </row>
    <row r="156" s="1" customFormat="1" ht="15" customHeight="1">
      <c r="B156" s="304"/>
      <c r="C156" s="331" t="s">
        <v>798</v>
      </c>
      <c r="D156" s="279"/>
      <c r="E156" s="279"/>
      <c r="F156" s="332" t="s">
        <v>785</v>
      </c>
      <c r="G156" s="279"/>
      <c r="H156" s="331" t="s">
        <v>819</v>
      </c>
      <c r="I156" s="331" t="s">
        <v>781</v>
      </c>
      <c r="J156" s="331">
        <v>50</v>
      </c>
      <c r="K156" s="327"/>
    </row>
    <row r="157" s="1" customFormat="1" ht="15" customHeight="1">
      <c r="B157" s="304"/>
      <c r="C157" s="331" t="s">
        <v>806</v>
      </c>
      <c r="D157" s="279"/>
      <c r="E157" s="279"/>
      <c r="F157" s="332" t="s">
        <v>785</v>
      </c>
      <c r="G157" s="279"/>
      <c r="H157" s="331" t="s">
        <v>819</v>
      </c>
      <c r="I157" s="331" t="s">
        <v>781</v>
      </c>
      <c r="J157" s="331">
        <v>50</v>
      </c>
      <c r="K157" s="327"/>
    </row>
    <row r="158" s="1" customFormat="1" ht="15" customHeight="1">
      <c r="B158" s="304"/>
      <c r="C158" s="331" t="s">
        <v>804</v>
      </c>
      <c r="D158" s="279"/>
      <c r="E158" s="279"/>
      <c r="F158" s="332" t="s">
        <v>785</v>
      </c>
      <c r="G158" s="279"/>
      <c r="H158" s="331" t="s">
        <v>819</v>
      </c>
      <c r="I158" s="331" t="s">
        <v>781</v>
      </c>
      <c r="J158" s="331">
        <v>50</v>
      </c>
      <c r="K158" s="327"/>
    </row>
    <row r="159" s="1" customFormat="1" ht="15" customHeight="1">
      <c r="B159" s="304"/>
      <c r="C159" s="331" t="s">
        <v>101</v>
      </c>
      <c r="D159" s="279"/>
      <c r="E159" s="279"/>
      <c r="F159" s="332" t="s">
        <v>779</v>
      </c>
      <c r="G159" s="279"/>
      <c r="H159" s="331" t="s">
        <v>841</v>
      </c>
      <c r="I159" s="331" t="s">
        <v>781</v>
      </c>
      <c r="J159" s="331" t="s">
        <v>842</v>
      </c>
      <c r="K159" s="327"/>
    </row>
    <row r="160" s="1" customFormat="1" ht="15" customHeight="1">
      <c r="B160" s="304"/>
      <c r="C160" s="331" t="s">
        <v>843</v>
      </c>
      <c r="D160" s="279"/>
      <c r="E160" s="279"/>
      <c r="F160" s="332" t="s">
        <v>779</v>
      </c>
      <c r="G160" s="279"/>
      <c r="H160" s="331" t="s">
        <v>844</v>
      </c>
      <c r="I160" s="331" t="s">
        <v>814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845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773</v>
      </c>
      <c r="D166" s="294"/>
      <c r="E166" s="294"/>
      <c r="F166" s="294" t="s">
        <v>774</v>
      </c>
      <c r="G166" s="336"/>
      <c r="H166" s="337" t="s">
        <v>53</v>
      </c>
      <c r="I166" s="337" t="s">
        <v>56</v>
      </c>
      <c r="J166" s="294" t="s">
        <v>775</v>
      </c>
      <c r="K166" s="271"/>
    </row>
    <row r="167" s="1" customFormat="1" ht="17.25" customHeight="1">
      <c r="B167" s="272"/>
      <c r="C167" s="296" t="s">
        <v>776</v>
      </c>
      <c r="D167" s="296"/>
      <c r="E167" s="296"/>
      <c r="F167" s="297" t="s">
        <v>777</v>
      </c>
      <c r="G167" s="338"/>
      <c r="H167" s="339"/>
      <c r="I167" s="339"/>
      <c r="J167" s="296" t="s">
        <v>778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782</v>
      </c>
      <c r="D169" s="279"/>
      <c r="E169" s="279"/>
      <c r="F169" s="302" t="s">
        <v>779</v>
      </c>
      <c r="G169" s="279"/>
      <c r="H169" s="279" t="s">
        <v>819</v>
      </c>
      <c r="I169" s="279" t="s">
        <v>781</v>
      </c>
      <c r="J169" s="279">
        <v>120</v>
      </c>
      <c r="K169" s="327"/>
    </row>
    <row r="170" s="1" customFormat="1" ht="15" customHeight="1">
      <c r="B170" s="304"/>
      <c r="C170" s="279" t="s">
        <v>828</v>
      </c>
      <c r="D170" s="279"/>
      <c r="E170" s="279"/>
      <c r="F170" s="302" t="s">
        <v>779</v>
      </c>
      <c r="G170" s="279"/>
      <c r="H170" s="279" t="s">
        <v>829</v>
      </c>
      <c r="I170" s="279" t="s">
        <v>781</v>
      </c>
      <c r="J170" s="279" t="s">
        <v>830</v>
      </c>
      <c r="K170" s="327"/>
    </row>
    <row r="171" s="1" customFormat="1" ht="15" customHeight="1">
      <c r="B171" s="304"/>
      <c r="C171" s="279" t="s">
        <v>727</v>
      </c>
      <c r="D171" s="279"/>
      <c r="E171" s="279"/>
      <c r="F171" s="302" t="s">
        <v>779</v>
      </c>
      <c r="G171" s="279"/>
      <c r="H171" s="279" t="s">
        <v>846</v>
      </c>
      <c r="I171" s="279" t="s">
        <v>781</v>
      </c>
      <c r="J171" s="279" t="s">
        <v>830</v>
      </c>
      <c r="K171" s="327"/>
    </row>
    <row r="172" s="1" customFormat="1" ht="15" customHeight="1">
      <c r="B172" s="304"/>
      <c r="C172" s="279" t="s">
        <v>784</v>
      </c>
      <c r="D172" s="279"/>
      <c r="E172" s="279"/>
      <c r="F172" s="302" t="s">
        <v>785</v>
      </c>
      <c r="G172" s="279"/>
      <c r="H172" s="279" t="s">
        <v>846</v>
      </c>
      <c r="I172" s="279" t="s">
        <v>781</v>
      </c>
      <c r="J172" s="279">
        <v>50</v>
      </c>
      <c r="K172" s="327"/>
    </row>
    <row r="173" s="1" customFormat="1" ht="15" customHeight="1">
      <c r="B173" s="304"/>
      <c r="C173" s="279" t="s">
        <v>787</v>
      </c>
      <c r="D173" s="279"/>
      <c r="E173" s="279"/>
      <c r="F173" s="302" t="s">
        <v>779</v>
      </c>
      <c r="G173" s="279"/>
      <c r="H173" s="279" t="s">
        <v>846</v>
      </c>
      <c r="I173" s="279" t="s">
        <v>789</v>
      </c>
      <c r="J173" s="279"/>
      <c r="K173" s="327"/>
    </row>
    <row r="174" s="1" customFormat="1" ht="15" customHeight="1">
      <c r="B174" s="304"/>
      <c r="C174" s="279" t="s">
        <v>798</v>
      </c>
      <c r="D174" s="279"/>
      <c r="E174" s="279"/>
      <c r="F174" s="302" t="s">
        <v>785</v>
      </c>
      <c r="G174" s="279"/>
      <c r="H174" s="279" t="s">
        <v>846</v>
      </c>
      <c r="I174" s="279" t="s">
        <v>781</v>
      </c>
      <c r="J174" s="279">
        <v>50</v>
      </c>
      <c r="K174" s="327"/>
    </row>
    <row r="175" s="1" customFormat="1" ht="15" customHeight="1">
      <c r="B175" s="304"/>
      <c r="C175" s="279" t="s">
        <v>806</v>
      </c>
      <c r="D175" s="279"/>
      <c r="E175" s="279"/>
      <c r="F175" s="302" t="s">
        <v>785</v>
      </c>
      <c r="G175" s="279"/>
      <c r="H175" s="279" t="s">
        <v>846</v>
      </c>
      <c r="I175" s="279" t="s">
        <v>781</v>
      </c>
      <c r="J175" s="279">
        <v>50</v>
      </c>
      <c r="K175" s="327"/>
    </row>
    <row r="176" s="1" customFormat="1" ht="15" customHeight="1">
      <c r="B176" s="304"/>
      <c r="C176" s="279" t="s">
        <v>804</v>
      </c>
      <c r="D176" s="279"/>
      <c r="E176" s="279"/>
      <c r="F176" s="302" t="s">
        <v>785</v>
      </c>
      <c r="G176" s="279"/>
      <c r="H176" s="279" t="s">
        <v>846</v>
      </c>
      <c r="I176" s="279" t="s">
        <v>781</v>
      </c>
      <c r="J176" s="279">
        <v>50</v>
      </c>
      <c r="K176" s="327"/>
    </row>
    <row r="177" s="1" customFormat="1" ht="15" customHeight="1">
      <c r="B177" s="304"/>
      <c r="C177" s="279" t="s">
        <v>110</v>
      </c>
      <c r="D177" s="279"/>
      <c r="E177" s="279"/>
      <c r="F177" s="302" t="s">
        <v>779</v>
      </c>
      <c r="G177" s="279"/>
      <c r="H177" s="279" t="s">
        <v>847</v>
      </c>
      <c r="I177" s="279" t="s">
        <v>848</v>
      </c>
      <c r="J177" s="279"/>
      <c r="K177" s="327"/>
    </row>
    <row r="178" s="1" customFormat="1" ht="15" customHeight="1">
      <c r="B178" s="304"/>
      <c r="C178" s="279" t="s">
        <v>56</v>
      </c>
      <c r="D178" s="279"/>
      <c r="E178" s="279"/>
      <c r="F178" s="302" t="s">
        <v>779</v>
      </c>
      <c r="G178" s="279"/>
      <c r="H178" s="279" t="s">
        <v>849</v>
      </c>
      <c r="I178" s="279" t="s">
        <v>850</v>
      </c>
      <c r="J178" s="279">
        <v>1</v>
      </c>
      <c r="K178" s="327"/>
    </row>
    <row r="179" s="1" customFormat="1" ht="15" customHeight="1">
      <c r="B179" s="304"/>
      <c r="C179" s="279" t="s">
        <v>52</v>
      </c>
      <c r="D179" s="279"/>
      <c r="E179" s="279"/>
      <c r="F179" s="302" t="s">
        <v>779</v>
      </c>
      <c r="G179" s="279"/>
      <c r="H179" s="279" t="s">
        <v>851</v>
      </c>
      <c r="I179" s="279" t="s">
        <v>781</v>
      </c>
      <c r="J179" s="279">
        <v>20</v>
      </c>
      <c r="K179" s="327"/>
    </row>
    <row r="180" s="1" customFormat="1" ht="15" customHeight="1">
      <c r="B180" s="304"/>
      <c r="C180" s="279" t="s">
        <v>53</v>
      </c>
      <c r="D180" s="279"/>
      <c r="E180" s="279"/>
      <c r="F180" s="302" t="s">
        <v>779</v>
      </c>
      <c r="G180" s="279"/>
      <c r="H180" s="279" t="s">
        <v>852</v>
      </c>
      <c r="I180" s="279" t="s">
        <v>781</v>
      </c>
      <c r="J180" s="279">
        <v>255</v>
      </c>
      <c r="K180" s="327"/>
    </row>
    <row r="181" s="1" customFormat="1" ht="15" customHeight="1">
      <c r="B181" s="304"/>
      <c r="C181" s="279" t="s">
        <v>111</v>
      </c>
      <c r="D181" s="279"/>
      <c r="E181" s="279"/>
      <c r="F181" s="302" t="s">
        <v>779</v>
      </c>
      <c r="G181" s="279"/>
      <c r="H181" s="279" t="s">
        <v>743</v>
      </c>
      <c r="I181" s="279" t="s">
        <v>781</v>
      </c>
      <c r="J181" s="279">
        <v>10</v>
      </c>
      <c r="K181" s="327"/>
    </row>
    <row r="182" s="1" customFormat="1" ht="15" customHeight="1">
      <c r="B182" s="304"/>
      <c r="C182" s="279" t="s">
        <v>112</v>
      </c>
      <c r="D182" s="279"/>
      <c r="E182" s="279"/>
      <c r="F182" s="302" t="s">
        <v>779</v>
      </c>
      <c r="G182" s="279"/>
      <c r="H182" s="279" t="s">
        <v>853</v>
      </c>
      <c r="I182" s="279" t="s">
        <v>814</v>
      </c>
      <c r="J182" s="279"/>
      <c r="K182" s="327"/>
    </row>
    <row r="183" s="1" customFormat="1" ht="15" customHeight="1">
      <c r="B183" s="304"/>
      <c r="C183" s="279" t="s">
        <v>854</v>
      </c>
      <c r="D183" s="279"/>
      <c r="E183" s="279"/>
      <c r="F183" s="302" t="s">
        <v>779</v>
      </c>
      <c r="G183" s="279"/>
      <c r="H183" s="279" t="s">
        <v>855</v>
      </c>
      <c r="I183" s="279" t="s">
        <v>814</v>
      </c>
      <c r="J183" s="279"/>
      <c r="K183" s="327"/>
    </row>
    <row r="184" s="1" customFormat="1" ht="15" customHeight="1">
      <c r="B184" s="304"/>
      <c r="C184" s="279" t="s">
        <v>843</v>
      </c>
      <c r="D184" s="279"/>
      <c r="E184" s="279"/>
      <c r="F184" s="302" t="s">
        <v>779</v>
      </c>
      <c r="G184" s="279"/>
      <c r="H184" s="279" t="s">
        <v>856</v>
      </c>
      <c r="I184" s="279" t="s">
        <v>814</v>
      </c>
      <c r="J184" s="279"/>
      <c r="K184" s="327"/>
    </row>
    <row r="185" s="1" customFormat="1" ht="15" customHeight="1">
      <c r="B185" s="304"/>
      <c r="C185" s="279" t="s">
        <v>114</v>
      </c>
      <c r="D185" s="279"/>
      <c r="E185" s="279"/>
      <c r="F185" s="302" t="s">
        <v>785</v>
      </c>
      <c r="G185" s="279"/>
      <c r="H185" s="279" t="s">
        <v>857</v>
      </c>
      <c r="I185" s="279" t="s">
        <v>781</v>
      </c>
      <c r="J185" s="279">
        <v>50</v>
      </c>
      <c r="K185" s="327"/>
    </row>
    <row r="186" s="1" customFormat="1" ht="15" customHeight="1">
      <c r="B186" s="304"/>
      <c r="C186" s="279" t="s">
        <v>858</v>
      </c>
      <c r="D186" s="279"/>
      <c r="E186" s="279"/>
      <c r="F186" s="302" t="s">
        <v>785</v>
      </c>
      <c r="G186" s="279"/>
      <c r="H186" s="279" t="s">
        <v>859</v>
      </c>
      <c r="I186" s="279" t="s">
        <v>860</v>
      </c>
      <c r="J186" s="279"/>
      <c r="K186" s="327"/>
    </row>
    <row r="187" s="1" customFormat="1" ht="15" customHeight="1">
      <c r="B187" s="304"/>
      <c r="C187" s="279" t="s">
        <v>861</v>
      </c>
      <c r="D187" s="279"/>
      <c r="E187" s="279"/>
      <c r="F187" s="302" t="s">
        <v>785</v>
      </c>
      <c r="G187" s="279"/>
      <c r="H187" s="279" t="s">
        <v>862</v>
      </c>
      <c r="I187" s="279" t="s">
        <v>860</v>
      </c>
      <c r="J187" s="279"/>
      <c r="K187" s="327"/>
    </row>
    <row r="188" s="1" customFormat="1" ht="15" customHeight="1">
      <c r="B188" s="304"/>
      <c r="C188" s="279" t="s">
        <v>863</v>
      </c>
      <c r="D188" s="279"/>
      <c r="E188" s="279"/>
      <c r="F188" s="302" t="s">
        <v>785</v>
      </c>
      <c r="G188" s="279"/>
      <c r="H188" s="279" t="s">
        <v>864</v>
      </c>
      <c r="I188" s="279" t="s">
        <v>860</v>
      </c>
      <c r="J188" s="279"/>
      <c r="K188" s="327"/>
    </row>
    <row r="189" s="1" customFormat="1" ht="15" customHeight="1">
      <c r="B189" s="304"/>
      <c r="C189" s="340" t="s">
        <v>865</v>
      </c>
      <c r="D189" s="279"/>
      <c r="E189" s="279"/>
      <c r="F189" s="302" t="s">
        <v>785</v>
      </c>
      <c r="G189" s="279"/>
      <c r="H189" s="279" t="s">
        <v>866</v>
      </c>
      <c r="I189" s="279" t="s">
        <v>867</v>
      </c>
      <c r="J189" s="341" t="s">
        <v>868</v>
      </c>
      <c r="K189" s="327"/>
    </row>
    <row r="190" s="16" customFormat="1" ht="15" customHeight="1">
      <c r="B190" s="342"/>
      <c r="C190" s="343" t="s">
        <v>869</v>
      </c>
      <c r="D190" s="344"/>
      <c r="E190" s="344"/>
      <c r="F190" s="345" t="s">
        <v>785</v>
      </c>
      <c r="G190" s="344"/>
      <c r="H190" s="344" t="s">
        <v>870</v>
      </c>
      <c r="I190" s="344" t="s">
        <v>867</v>
      </c>
      <c r="J190" s="346" t="s">
        <v>868</v>
      </c>
      <c r="K190" s="347"/>
    </row>
    <row r="191" s="1" customFormat="1" ht="15" customHeight="1">
      <c r="B191" s="304"/>
      <c r="C191" s="340" t="s">
        <v>41</v>
      </c>
      <c r="D191" s="279"/>
      <c r="E191" s="279"/>
      <c r="F191" s="302" t="s">
        <v>779</v>
      </c>
      <c r="G191" s="279"/>
      <c r="H191" s="276" t="s">
        <v>871</v>
      </c>
      <c r="I191" s="279" t="s">
        <v>872</v>
      </c>
      <c r="J191" s="279"/>
      <c r="K191" s="327"/>
    </row>
    <row r="192" s="1" customFormat="1" ht="15" customHeight="1">
      <c r="B192" s="304"/>
      <c r="C192" s="340" t="s">
        <v>873</v>
      </c>
      <c r="D192" s="279"/>
      <c r="E192" s="279"/>
      <c r="F192" s="302" t="s">
        <v>779</v>
      </c>
      <c r="G192" s="279"/>
      <c r="H192" s="279" t="s">
        <v>874</v>
      </c>
      <c r="I192" s="279" t="s">
        <v>814</v>
      </c>
      <c r="J192" s="279"/>
      <c r="K192" s="327"/>
    </row>
    <row r="193" s="1" customFormat="1" ht="15" customHeight="1">
      <c r="B193" s="304"/>
      <c r="C193" s="340" t="s">
        <v>875</v>
      </c>
      <c r="D193" s="279"/>
      <c r="E193" s="279"/>
      <c r="F193" s="302" t="s">
        <v>779</v>
      </c>
      <c r="G193" s="279"/>
      <c r="H193" s="279" t="s">
        <v>876</v>
      </c>
      <c r="I193" s="279" t="s">
        <v>814</v>
      </c>
      <c r="J193" s="279"/>
      <c r="K193" s="327"/>
    </row>
    <row r="194" s="1" customFormat="1" ht="15" customHeight="1">
      <c r="B194" s="304"/>
      <c r="C194" s="340" t="s">
        <v>877</v>
      </c>
      <c r="D194" s="279"/>
      <c r="E194" s="279"/>
      <c r="F194" s="302" t="s">
        <v>785</v>
      </c>
      <c r="G194" s="279"/>
      <c r="H194" s="279" t="s">
        <v>878</v>
      </c>
      <c r="I194" s="279" t="s">
        <v>814</v>
      </c>
      <c r="J194" s="279"/>
      <c r="K194" s="327"/>
    </row>
    <row r="195" s="1" customFormat="1" ht="15" customHeight="1">
      <c r="B195" s="333"/>
      <c r="C195" s="348"/>
      <c r="D195" s="313"/>
      <c r="E195" s="313"/>
      <c r="F195" s="313"/>
      <c r="G195" s="313"/>
      <c r="H195" s="313"/>
      <c r="I195" s="313"/>
      <c r="J195" s="313"/>
      <c r="K195" s="334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315"/>
      <c r="C197" s="325"/>
      <c r="D197" s="325"/>
      <c r="E197" s="325"/>
      <c r="F197" s="335"/>
      <c r="G197" s="325"/>
      <c r="H197" s="325"/>
      <c r="I197" s="325"/>
      <c r="J197" s="325"/>
      <c r="K197" s="315"/>
    </row>
    <row r="198" s="1" customFormat="1" ht="18.75" customHeight="1">
      <c r="B198" s="287"/>
      <c r="C198" s="287"/>
      <c r="D198" s="287"/>
      <c r="E198" s="287"/>
      <c r="F198" s="287"/>
      <c r="G198" s="287"/>
      <c r="H198" s="287"/>
      <c r="I198" s="287"/>
      <c r="J198" s="287"/>
      <c r="K198" s="287"/>
    </row>
    <row r="199" s="1" customFormat="1" ht="13.5">
      <c r="B199" s="266"/>
      <c r="C199" s="267"/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1">
      <c r="B200" s="269"/>
      <c r="C200" s="270" t="s">
        <v>879</v>
      </c>
      <c r="D200" s="270"/>
      <c r="E200" s="270"/>
      <c r="F200" s="270"/>
      <c r="G200" s="270"/>
      <c r="H200" s="270"/>
      <c r="I200" s="270"/>
      <c r="J200" s="270"/>
      <c r="K200" s="271"/>
    </row>
    <row r="201" s="1" customFormat="1" ht="25.5" customHeight="1">
      <c r="B201" s="269"/>
      <c r="C201" s="349" t="s">
        <v>880</v>
      </c>
      <c r="D201" s="349"/>
      <c r="E201" s="349"/>
      <c r="F201" s="349" t="s">
        <v>881</v>
      </c>
      <c r="G201" s="350"/>
      <c r="H201" s="349" t="s">
        <v>882</v>
      </c>
      <c r="I201" s="349"/>
      <c r="J201" s="349"/>
      <c r="K201" s="271"/>
    </row>
    <row r="202" s="1" customFormat="1" ht="5.25" customHeight="1">
      <c r="B202" s="304"/>
      <c r="C202" s="299"/>
      <c r="D202" s="299"/>
      <c r="E202" s="299"/>
      <c r="F202" s="299"/>
      <c r="G202" s="325"/>
      <c r="H202" s="299"/>
      <c r="I202" s="299"/>
      <c r="J202" s="299"/>
      <c r="K202" s="327"/>
    </row>
    <row r="203" s="1" customFormat="1" ht="15" customHeight="1">
      <c r="B203" s="304"/>
      <c r="C203" s="279" t="s">
        <v>872</v>
      </c>
      <c r="D203" s="279"/>
      <c r="E203" s="279"/>
      <c r="F203" s="302" t="s">
        <v>42</v>
      </c>
      <c r="G203" s="279"/>
      <c r="H203" s="279" t="s">
        <v>883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43</v>
      </c>
      <c r="G204" s="279"/>
      <c r="H204" s="279" t="s">
        <v>884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46</v>
      </c>
      <c r="G205" s="279"/>
      <c r="H205" s="279" t="s">
        <v>885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44</v>
      </c>
      <c r="G206" s="279"/>
      <c r="H206" s="279" t="s">
        <v>886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 t="s">
        <v>45</v>
      </c>
      <c r="G207" s="279"/>
      <c r="H207" s="279" t="s">
        <v>887</v>
      </c>
      <c r="I207" s="279"/>
      <c r="J207" s="279"/>
      <c r="K207" s="327"/>
    </row>
    <row r="208" s="1" customFormat="1" ht="15" customHeight="1">
      <c r="B208" s="304"/>
      <c r="C208" s="279"/>
      <c r="D208" s="279"/>
      <c r="E208" s="279"/>
      <c r="F208" s="302"/>
      <c r="G208" s="279"/>
      <c r="H208" s="279"/>
      <c r="I208" s="279"/>
      <c r="J208" s="279"/>
      <c r="K208" s="327"/>
    </row>
    <row r="209" s="1" customFormat="1" ht="15" customHeight="1">
      <c r="B209" s="304"/>
      <c r="C209" s="279" t="s">
        <v>826</v>
      </c>
      <c r="D209" s="279"/>
      <c r="E209" s="279"/>
      <c r="F209" s="302" t="s">
        <v>78</v>
      </c>
      <c r="G209" s="279"/>
      <c r="H209" s="279" t="s">
        <v>888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721</v>
      </c>
      <c r="G210" s="279"/>
      <c r="H210" s="279" t="s">
        <v>722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719</v>
      </c>
      <c r="G211" s="279"/>
      <c r="H211" s="279" t="s">
        <v>889</v>
      </c>
      <c r="I211" s="279"/>
      <c r="J211" s="279"/>
      <c r="K211" s="327"/>
    </row>
    <row r="212" s="1" customFormat="1" ht="15" customHeight="1">
      <c r="B212" s="351"/>
      <c r="C212" s="279"/>
      <c r="D212" s="279"/>
      <c r="E212" s="279"/>
      <c r="F212" s="302" t="s">
        <v>723</v>
      </c>
      <c r="G212" s="340"/>
      <c r="H212" s="331" t="s">
        <v>724</v>
      </c>
      <c r="I212" s="331"/>
      <c r="J212" s="331"/>
      <c r="K212" s="352"/>
    </row>
    <row r="213" s="1" customFormat="1" ht="15" customHeight="1">
      <c r="B213" s="351"/>
      <c r="C213" s="279"/>
      <c r="D213" s="279"/>
      <c r="E213" s="279"/>
      <c r="F213" s="302" t="s">
        <v>725</v>
      </c>
      <c r="G213" s="340"/>
      <c r="H213" s="331" t="s">
        <v>890</v>
      </c>
      <c r="I213" s="331"/>
      <c r="J213" s="331"/>
      <c r="K213" s="352"/>
    </row>
    <row r="214" s="1" customFormat="1" ht="15" customHeight="1">
      <c r="B214" s="351"/>
      <c r="C214" s="279"/>
      <c r="D214" s="279"/>
      <c r="E214" s="279"/>
      <c r="F214" s="302"/>
      <c r="G214" s="340"/>
      <c r="H214" s="331"/>
      <c r="I214" s="331"/>
      <c r="J214" s="331"/>
      <c r="K214" s="352"/>
    </row>
    <row r="215" s="1" customFormat="1" ht="15" customHeight="1">
      <c r="B215" s="351"/>
      <c r="C215" s="279" t="s">
        <v>850</v>
      </c>
      <c r="D215" s="279"/>
      <c r="E215" s="279"/>
      <c r="F215" s="302">
        <v>1</v>
      </c>
      <c r="G215" s="340"/>
      <c r="H215" s="331" t="s">
        <v>891</v>
      </c>
      <c r="I215" s="331"/>
      <c r="J215" s="331"/>
      <c r="K215" s="352"/>
    </row>
    <row r="216" s="1" customFormat="1" ht="15" customHeight="1">
      <c r="B216" s="351"/>
      <c r="C216" s="279"/>
      <c r="D216" s="279"/>
      <c r="E216" s="279"/>
      <c r="F216" s="302">
        <v>2</v>
      </c>
      <c r="G216" s="340"/>
      <c r="H216" s="331" t="s">
        <v>892</v>
      </c>
      <c r="I216" s="331"/>
      <c r="J216" s="331"/>
      <c r="K216" s="352"/>
    </row>
    <row r="217" s="1" customFormat="1" ht="15" customHeight="1">
      <c r="B217" s="351"/>
      <c r="C217" s="279"/>
      <c r="D217" s="279"/>
      <c r="E217" s="279"/>
      <c r="F217" s="302">
        <v>3</v>
      </c>
      <c r="G217" s="340"/>
      <c r="H217" s="331" t="s">
        <v>893</v>
      </c>
      <c r="I217" s="331"/>
      <c r="J217" s="331"/>
      <c r="K217" s="352"/>
    </row>
    <row r="218" s="1" customFormat="1" ht="15" customHeight="1">
      <c r="B218" s="351"/>
      <c r="C218" s="279"/>
      <c r="D218" s="279"/>
      <c r="E218" s="279"/>
      <c r="F218" s="302">
        <v>4</v>
      </c>
      <c r="G218" s="340"/>
      <c r="H218" s="331" t="s">
        <v>894</v>
      </c>
      <c r="I218" s="331"/>
      <c r="J218" s="331"/>
      <c r="K218" s="352"/>
    </row>
    <row r="219" s="1" customFormat="1" ht="12.75" customHeight="1">
      <c r="B219" s="353"/>
      <c r="C219" s="354"/>
      <c r="D219" s="354"/>
      <c r="E219" s="354"/>
      <c r="F219" s="354"/>
      <c r="G219" s="354"/>
      <c r="H219" s="354"/>
      <c r="I219" s="354"/>
      <c r="J219" s="354"/>
      <c r="K219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2025-06-12T11:27:27Z</dcterms:created>
  <dcterms:modified xsi:type="dcterms:W3CDTF">2025-06-12T11:27:33Z</dcterms:modified>
</cp:coreProperties>
</file>